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codeName="ЭтаКнига" defaultThemeVersion="124226"/>
  <bookViews>
    <workbookView xWindow="240" yWindow="30" windowWidth="19440" windowHeight="10110"/>
  </bookViews>
  <sheets>
    <sheet name="Лист1" sheetId="1" r:id="rId1"/>
    <sheet name="XLR_NoRangeSheet" sheetId="2" state="veryHidden" r:id="rId2"/>
  </sheets>
  <definedNames>
    <definedName name="Query1">Лист1!$A$7:$AE$37</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PRIL_NOMER" hidden="1">XLR_NoRangeSheet!$S$6</definedName>
    <definedName name="Query2_SROK" hidden="1">XLR_NoRangeSheet!$K$6</definedName>
    <definedName name="Query2_TEL" hidden="1">XLR_NoRangeSheet!$G$6</definedName>
    <definedName name="Query2_TIP" hidden="1">XLR_NoRangeSheet!$Q$6</definedName>
    <definedName name="Query2_TIPNAME" hidden="1">XLR_NoRangeSheet!$R$6</definedName>
    <definedName name="Query2_UA2" hidden="1">XLR_NoRangeSheet!$O$6</definedName>
    <definedName name="Query2_UA2NAME" hidden="1">XLR_NoRangeSheet!$P$6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Лист1!$A$43:$Q$43</definedName>
    <definedName name="XLR_ERRNAMESTR" hidden="1">XLR_NoRangeSheet!$B$5</definedName>
    <definedName name="XLR_VERSION" hidden="1">XLR_NoRangeSheet!$A$5</definedName>
  </definedNames>
  <calcPr calcId="124519"/>
</workbook>
</file>

<file path=xl/calcChain.xml><?xml version="1.0" encoding="utf-8"?>
<calcChain xmlns="http://schemas.openxmlformats.org/spreadsheetml/2006/main">
  <c r="L8" i="1"/>
  <c r="N8" s="1"/>
  <c r="O8" s="1"/>
  <c r="L9"/>
  <c r="N9" s="1"/>
  <c r="O9" s="1"/>
  <c r="L10"/>
  <c r="N10" s="1"/>
  <c r="O10" s="1"/>
  <c r="L11"/>
  <c r="N11" s="1"/>
  <c r="O11" s="1"/>
  <c r="L12"/>
  <c r="N12" s="1"/>
  <c r="O12" s="1"/>
  <c r="L13"/>
  <c r="N13" s="1"/>
  <c r="O13" s="1"/>
  <c r="L14"/>
  <c r="N14" s="1"/>
  <c r="O14" s="1"/>
  <c r="L15"/>
  <c r="N15" s="1"/>
  <c r="O15" s="1"/>
  <c r="L16"/>
  <c r="N16" s="1"/>
  <c r="O16" s="1"/>
  <c r="L17"/>
  <c r="N17" s="1"/>
  <c r="O17" s="1"/>
  <c r="L18"/>
  <c r="N18" s="1"/>
  <c r="O18" s="1"/>
  <c r="L19"/>
  <c r="N19" s="1"/>
  <c r="O19" s="1"/>
  <c r="L20"/>
  <c r="N20" s="1"/>
  <c r="O20" s="1"/>
  <c r="L21"/>
  <c r="N21" s="1"/>
  <c r="O21" s="1"/>
  <c r="L22"/>
  <c r="N22" s="1"/>
  <c r="O22" s="1"/>
  <c r="L23"/>
  <c r="N23" s="1"/>
  <c r="O23" s="1"/>
  <c r="L24"/>
  <c r="N24" s="1"/>
  <c r="O24" s="1"/>
  <c r="L25"/>
  <c r="N25" s="1"/>
  <c r="O25" s="1"/>
  <c r="L26"/>
  <c r="N26" s="1"/>
  <c r="O26" s="1"/>
  <c r="L27"/>
  <c r="N27" s="1"/>
  <c r="O27" s="1"/>
  <c r="L28"/>
  <c r="N28" s="1"/>
  <c r="O28" s="1"/>
  <c r="L29"/>
  <c r="N29" s="1"/>
  <c r="O29" s="1"/>
  <c r="L30"/>
  <c r="N30" s="1"/>
  <c r="O30" s="1"/>
  <c r="L31"/>
  <c r="N31" s="1"/>
  <c r="O31" s="1"/>
  <c r="L32"/>
  <c r="N32" s="1"/>
  <c r="O32" s="1"/>
  <c r="L33"/>
  <c r="N33" s="1"/>
  <c r="O33" s="1"/>
  <c r="L34"/>
  <c r="N34" s="1"/>
  <c r="O34" s="1"/>
  <c r="L35"/>
  <c r="N35" s="1"/>
  <c r="O35" s="1"/>
  <c r="L36"/>
  <c r="N36" s="1"/>
  <c r="O36" s="1"/>
  <c r="L7"/>
  <c r="N7" s="1"/>
  <c r="O7" s="1"/>
  <c r="B36"/>
  <c r="B35"/>
  <c r="B34"/>
  <c r="B33"/>
  <c r="B32"/>
  <c r="B31"/>
  <c r="B30"/>
  <c r="B29"/>
  <c r="B28"/>
  <c r="B27"/>
  <c r="B26"/>
  <c r="B25"/>
  <c r="B24"/>
  <c r="B23"/>
  <c r="B22"/>
  <c r="B21"/>
  <c r="B20"/>
  <c r="B19"/>
  <c r="B18"/>
  <c r="B17"/>
  <c r="B16"/>
  <c r="B15"/>
  <c r="B14"/>
  <c r="B13"/>
  <c r="B12"/>
  <c r="B11"/>
  <c r="B10"/>
  <c r="B9"/>
  <c r="B8"/>
  <c r="B7"/>
  <c r="B5" i="2"/>
  <c r="D56" i="1"/>
  <c r="D55"/>
  <c r="D54"/>
  <c r="O37" l="1"/>
  <c r="N37"/>
  <c r="O38" s="1"/>
</calcChain>
</file>

<file path=xl/sharedStrings.xml><?xml version="1.0" encoding="utf-8"?>
<sst xmlns="http://schemas.openxmlformats.org/spreadsheetml/2006/main" count="208" uniqueCount="161">
  <si>
    <t>№ п.п.</t>
  </si>
  <si>
    <t>Описание</t>
  </si>
  <si>
    <t>Адрес поставки</t>
  </si>
  <si>
    <t>Объем может быть изменен на 30% без изменения стоимости единицы</t>
  </si>
  <si>
    <t>Требуемые сроки поставки:</t>
  </si>
  <si>
    <t>Транспортировка товара:</t>
  </si>
  <si>
    <t>Особые условия</t>
  </si>
  <si>
    <t>Инициатор закупки:</t>
  </si>
  <si>
    <t>Контактное лицо по тех. Вопросам</t>
  </si>
  <si>
    <t>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за счет Поставщика.</t>
  </si>
  <si>
    <t>СПЕЦИФИКАЦИЯ</t>
  </si>
  <si>
    <t>Исполнитель:</t>
  </si>
  <si>
    <t>тел.</t>
  </si>
  <si>
    <t>эл.почта</t>
  </si>
  <si>
    <t>Eд.изм</t>
  </si>
  <si>
    <t>Наименование товара</t>
  </si>
  <si>
    <t>Количество</t>
  </si>
  <si>
    <t>I кв.</t>
  </si>
  <si>
    <t>II кв.</t>
  </si>
  <si>
    <t>III кв.</t>
  </si>
  <si>
    <t>IV кв.</t>
  </si>
  <si>
    <t>Итого</t>
  </si>
  <si>
    <t>Сумма без НДС, включая стоимость тары и доставку, рубли РФ</t>
  </si>
  <si>
    <t>В т.ч. НДС</t>
  </si>
  <si>
    <t>Сумма в том числе НДС, включая стоимость тары и доставку, рубли РФ</t>
  </si>
  <si>
    <t>ЛОТ</t>
  </si>
  <si>
    <t>не менее 12 месяцев</t>
  </si>
  <si>
    <t>Гарантийные обязательства</t>
  </si>
  <si>
    <t xml:space="preserve">Срок службы </t>
  </si>
  <si>
    <t>не менее 25 лет</t>
  </si>
  <si>
    <t>Номенклатура</t>
  </si>
  <si>
    <t>Производитель</t>
  </si>
  <si>
    <t>4.2, Developer  (build 122-D7)</t>
  </si>
  <si>
    <t>Query2</t>
  </si>
  <si>
    <t>г.Уфа</t>
  </si>
  <si>
    <t>Поставка  муфт  медного кабеля (ТУМКС, ТУТ)</t>
  </si>
  <si>
    <t>, тел. , эл.почта:</t>
  </si>
  <si>
    <t/>
  </si>
  <si>
    <t>31.12.2015</t>
  </si>
  <si>
    <t>Максимовский Яков Александрович</t>
  </si>
  <si>
    <t>(347)221-57-25</t>
  </si>
  <si>
    <t>Отдел капитального строительства (ОКС)</t>
  </si>
  <si>
    <t>Приложение 1.6</t>
  </si>
  <si>
    <t>28523</t>
  </si>
  <si>
    <t>ИЗОЛЕНТА КРАСНАЯ</t>
  </si>
  <si>
    <t>Лента изоляционная</t>
  </si>
  <si>
    <t>шт</t>
  </si>
  <si>
    <t xml:space="preserve">  кол-во: 20; г.Бирск, ул. Бурновская, д.10; Выдрин Ю.А. 89173483781;  кол-во: 500; г. Туймазы, ул. Гафурова, д.60; Николаичев А.П. 89018173670</t>
  </si>
  <si>
    <t>5420</t>
  </si>
  <si>
    <t>ИЗОЛЕНТА ПВХ</t>
  </si>
  <si>
    <t xml:space="preserve">  кол-во: 20; г.Бирск, ул. Бурновская, д.10; Выдрин Ю.А. 89173483781;  кол-во: 500; г. Туймазы, ул. Гафурова, д.60; Николаичев А.П. 89018173670;  кол-во: 642; г. Уфа, ул. Каспийская, д.14; Мухаметшина З.Р. 89018173671</t>
  </si>
  <si>
    <t>5325</t>
  </si>
  <si>
    <t>ИЗОЛЕНТА СИНЯЯ</t>
  </si>
  <si>
    <t xml:space="preserve">  кол-во: 500; г. Туймазы, ул. Гафурова, д.60; Николаичев А.П. 89018173670</t>
  </si>
  <si>
    <t>37254</t>
  </si>
  <si>
    <t>ЛЕНТА EVT</t>
  </si>
  <si>
    <t xml:space="preserve">  кол-во: 3; г. Стерлитамак, ул. Коммунистическая, д.30; Секварова С.В. 89656487022</t>
  </si>
  <si>
    <t>37253</t>
  </si>
  <si>
    <t>ЛЕНТА RST</t>
  </si>
  <si>
    <t xml:space="preserve">  кол-во: 1700; г. Уфа, ул. Каспийская, д.14; Мухаметшина З.Р. 89018173671</t>
  </si>
  <si>
    <t>37255</t>
  </si>
  <si>
    <t>ЛЕНТА VT</t>
  </si>
  <si>
    <t xml:space="preserve">  кол-во: 100; г. Туймазы, ул. Гафурова, д.60; Николаичев А.П. 89018173670;  кол-во: 100; г. Уфа, ул. Каспийская, д.14; Мухаметшина З.Р. 89018173671</t>
  </si>
  <si>
    <t>38518</t>
  </si>
  <si>
    <t>ЛЕНТА ЛВ-1 19*0,22*10,8М</t>
  </si>
  <si>
    <t>изоляционная лента типа ЛВ-1 19*0,22*10,8М</t>
  </si>
  <si>
    <t xml:space="preserve">  кол-во: 2331; г. Уфа, ул. Каспийская, д.14; Мухаметшина З.Р. 89018173671</t>
  </si>
  <si>
    <t>1182</t>
  </si>
  <si>
    <t>ЛЕНТА ТЕМФЛЕКС</t>
  </si>
  <si>
    <t>изоляционная лента типа ТЕМФЛЕКС</t>
  </si>
  <si>
    <t xml:space="preserve">  кол-во: 460; г. Уфа, ул. Каспийская, д.14; Мухаметшина З.Р. 89018173671</t>
  </si>
  <si>
    <t>36008</t>
  </si>
  <si>
    <t>36021</t>
  </si>
  <si>
    <t xml:space="preserve">  кол-во: 4; г. Белорецк, ул.Ленина, д.41; Кузнецов Д.Н. 89051808865;  кол-во: 4; г. Уфа, ул. Каспийская, д.14; Мухаметшина З.Р. 89018173671</t>
  </si>
  <si>
    <t>39194</t>
  </si>
  <si>
    <t>36007</t>
  </si>
  <si>
    <t>36004</t>
  </si>
  <si>
    <t>36006</t>
  </si>
  <si>
    <t>39192</t>
  </si>
  <si>
    <t>39195</t>
  </si>
  <si>
    <t xml:space="preserve">  кол-во: 2; г. Сибай, ул. Индустриальное шоссе, д.2; Устьянцева Л.А. 89279417186;  кол-во: 8; г. Уфа, ул. Каспийская, д.14; Мухаметшина З.Р. 89018173671</t>
  </si>
  <si>
    <t>36003</t>
  </si>
  <si>
    <t xml:space="preserve">  кол-во: 4; г. Белорецк, ул.Ленина, д.41; Кузнецов Д.Н. 89051808865;  кол-во: 4; с. Месягутово, ул. Коммунистическая, д.24; Фазылов В.С. 89063756161;  кол-во: 8; г. Туймазы, ул. Гафурова, д.60; Николаичев А.П. 89018173670</t>
  </si>
  <si>
    <t>39193</t>
  </si>
  <si>
    <t>39196</t>
  </si>
  <si>
    <t xml:space="preserve">  кол-во: 1; г. Белорецк, ул.Ленина, д.41; Кузнецов Д.Н. 89051808865;  кол-во: 26; г.Бирск, ул. Бурновская, д.10; Выдрин Ю.А. 89173483781;  кол-во: 11; г. Уфа, ул. Каспийская, д.14; Мухаметшина З.Р. 89018173671</t>
  </si>
  <si>
    <t>36663</t>
  </si>
  <si>
    <t xml:space="preserve">  кол-во: 1; г. Стерлитамак, ул. Коммунистическая, д.30; Секварова С.В. 89656487022</t>
  </si>
  <si>
    <t>36662</t>
  </si>
  <si>
    <t xml:space="preserve">  кол-во: 2; г. Уфа, ул. Каспийская, д.14; Мухаметшина З.Р. 89018173671</t>
  </si>
  <si>
    <t>39658</t>
  </si>
  <si>
    <t>ТРУБКА ССД ТУТ 19/5-1500</t>
  </si>
  <si>
    <t>м</t>
  </si>
  <si>
    <t xml:space="preserve">  кол-во: 300; г.Бирск, ул. Бурновская, д.10; Выдрин Ю.А. 89173483781;  кол-во: 47; г. Стерлитамак, ул. Коммунистическая, д.30; Секварова С.В. 89656487022;  кол-во: 920; г. Уфа, ул. Каспийская, д.14; Мухаметшина З.Р. 89018173671</t>
  </si>
  <si>
    <t>37754</t>
  </si>
  <si>
    <t>ТРУБКА ССД ТУТ 33/8-1500</t>
  </si>
  <si>
    <t xml:space="preserve">  кол-во: 90; г.Бирск, ул. Бурновская, д.10; Выдрин Ю.А. 89173483781;  кол-во: 26; г. Стерлитамак, ул. Коммунистическая, д.30; Секварова С.В. 89656487022</t>
  </si>
  <si>
    <t>37422</t>
  </si>
  <si>
    <t>ТРУБКА ТЕРМОУСАЖИВАЕМАЯ 10/5</t>
  </si>
  <si>
    <t xml:space="preserve">  кол-во: 100; г.Бирск, ул. Бурновская, д.10; Выдрин Ю.А. 89173483781</t>
  </si>
  <si>
    <t>40326</t>
  </si>
  <si>
    <t xml:space="preserve">  кол-во: 1; г. Сибай, ул. Индустриальное шоссе, д.2; Устьянцева Л.А. 89279417186;  кол-во: 1; г. Уфа, ул. Каспийская, д.14; Мухаметшина З.Р. 89018173671</t>
  </si>
  <si>
    <t>16733</t>
  </si>
  <si>
    <t>ТРУБКА ТЕРМОУСАЖИВАЕМАЯ 40/20</t>
  </si>
  <si>
    <t>ПОГ.М</t>
  </si>
  <si>
    <t xml:space="preserve">  кол-во: 50; г.Бирск, ул. Бурновская, д.10; Выдрин Ю.А. 89173483781</t>
  </si>
  <si>
    <t>42227</t>
  </si>
  <si>
    <t>ТРУБКА ТЕРМОУСАЖИВАЕМАЯ 50/30</t>
  </si>
  <si>
    <t>43114</t>
  </si>
  <si>
    <t>ИЗОЛЕНТА ПВХ ЖЕЛТАЯ</t>
  </si>
  <si>
    <t>лента изоляционная</t>
  </si>
  <si>
    <t>43115</t>
  </si>
  <si>
    <t>ИЗОЛЕНТА ПВХ БЕЛАЯ</t>
  </si>
  <si>
    <t xml:space="preserve">  кол-во: 20; г.Бирск, ул. Бурновская, д.10; Выдрин Ю.А. 89173483781;  кол-во: 500; г. Туймазы, ул. Гафурова, д.60; Николаичев А.П. 89018173670;  кол-во: 930; г. Уфа, ул. Каспийская, д.14; Мухаметшина З.Р. 89018173671</t>
  </si>
  <si>
    <t>43117</t>
  </si>
  <si>
    <t>ИЗОЛЕНТА ПВХ ЖЕЛТО-ЗЕЛЕНАЯ</t>
  </si>
  <si>
    <t xml:space="preserve">  кол-во: 15; г. Белорецк, ул.Ленина, д.41; Кузнецов Д.Н. 89051808865;  кол-во: 4; г.Бирск, ул. Бурновская, д.10; Выдрин Ю.А. 89173483781;  кол-во: 14; г. Мелеуз, ул. Воровского, д.2; Киреева В.Р. 89371692391;  кол-во: 6; с. Месягутово, ул. Коммунистическкая, д.24; Фазылов В.С. 89063756161;  кол-во: 24; г. Стерлитамак, ул. Коммунистическая, д.30; Секварова С.В. 89656487022;  кол-во: 17; г. Туймазы, ул. Гафурова, д.60; Николаичев А.П. 89018173670;  кол-во: 1; г. Уфа, ул. Каспийская, д.14; Мухаметшина З.Р.9018173671</t>
  </si>
  <si>
    <t xml:space="preserve">  кол-во: 1; г. Белорецк, ул.Ленина, д.41; Кузнецов Д.Н. 89051808865;  кол-во: 1; г. Мелеуз, ул. Воровского, д.2; Киреева В.Р. 89371692391;  кол-во: 4; г. Сибай, ул. Индустриальное шоссе, д.2; Устьянцева Л.А. 89279417186;  кол-во: 7; г. Туймазы, ул. Гафуррова, д.60; Николаичев А.П. 89018173670;  кол-во: 8; г. Уфа, ул. Каспийская, д.14; Мухаметшина З.Р. 89018173671</t>
  </si>
  <si>
    <t xml:space="preserve">  кол-во: 17; г. Белорецк, ул.Ленина, д.41; Кузнецов Д.Н. 89051808865;  кол-во: 2; г.Бирск, ул. Бурновская, д.10; Выдрин Ю.А. 89173483781;  кол-во: 13; г. Стерлитамак, ул. Коммунистическая, д.30; Секварова С.В. 89656487022;  кол-во: 9; г. Туймазы, ул. Гаффурова, д.60; Николаичев А.П. 89018173670</t>
  </si>
  <si>
    <t xml:space="preserve">  кол-во: 3; г. Белорецк, ул.Ленина, д.41; Кузнецов Д.Н. 89051808865;  кол-во: 41; г.Бирск, ул. Бурновская, д.10; Выдрин Ю.А. 89173483781;  кол-во: 18; г. Мелеуз, ул. Воровского, д.2; Киреева В.Р. 89371692391;  кол-во: 18; г. Сибай, ул. Индустриальное шосссе, д.2; Устьянцева Л.А. 89279417186;  кол-во: 45; г. Туймазы, ул. Гафурова, д.60; Николаичев А.П. 89018173670;  кол-во: 34; г. Уфа, ул. Каспийская, д.14; Мухаметшина З.Р. 89018173671</t>
  </si>
  <si>
    <t xml:space="preserve">  кол-во: 14; г. Белорецк, ул.Ленина, д.41; Кузнецов Д.Н. 89051808865;  кол-во: 24; с. Месягутово, ул. Коммунистическая, д.24; Фазылов В.С. 89063756161;  кол-во: 8; г. Стерлитамак, ул. Коммунистическая, д.30; Секварова С.В. 89656487022;  кол-во: 9; г. Туйймазы, ул. Гафурова, д.60; Николаичев А.П. 89018173670</t>
  </si>
  <si>
    <t xml:space="preserve">  кол-во: 3; г. Белорецк, ул.Ленина, д.41; Кузнецов Д.Н. 89051808865;  кол-во: 40; г.Бирск, ул. Бурновская, д.10; Выдрин Ю.А. 89173483781;  кол-во: 12; г. Мелеуз, ул. Воровского, д.2; Киреева В.Р. 89371692391;  кол-во: 12; г. Сибай, ул. Индустриальное шосссе, д.2; Устьянцева Л.А. 89279417186;  кол-во: 3; г. Стерлитамак, ул. Коммунистическая, д.30; Секварова С.В. 89656487022;  кол-во: 28; г. Туймазы, ул. Гафурова, д.60; Николаичев А.П. 89018173670;  кол-во: 24; г. Уфа, ул. Каспийская, д.14; Мухаметшина З.Р 89018173671</t>
  </si>
  <si>
    <t xml:space="preserve">  кол-во: 10; г. Белорецк, ул.Ленина, д.41; Кузнецов Д.Н. 89051808865;  кол-во: 3; г. Мелеуз, ул. Воровского, д.2; Киреева В.Р. 89371692391;  кол-во: 15; г. Сибай, ул. Индустриальное шоссе, д.2; Устьянцева Л.А. 89279417186;  кол-во: 3; г. Стерлитамак, ул.. Коммунистическая, д.30; Секварова С.В. 89656487022;  кол-во: 19; г. Туймазы, ул. Гафурова, д.60; Николаичев А.П. 89018173670;  кол-во: 25; г. Уфа, ул. Каспийская, д.14; Мухаметшина З.Р. 89018173671</t>
  </si>
  <si>
    <t>Для герметизации муфт, восстановления защитных покровов кабелей связи, ремонта пластмассовых оболочек кабелей и т.п. имеют на внутренней поверхности легкоплавкий подклеивающий слой.Технические харак-теристики  ТУТ-33/8 мм Внутренний диаметр до усадки 19 ммм.,внутренний диаметр посе усадки 5 мм.Технические харак-теристики  ТУТ-33/8 мм: Горючесть- без подавления горения.Относительное удлинение при разрыве- не менее 200%. Радиальная усадка - не менее 50%. Тем-пература усадки - 90-120°С.Температурный диапазонв режиме эксплуатации - от -55 до+105°С.Прочность на растяжение - не менее 10 Mпа .Электрическая прочность - не менее 20 кВ/мм.Рабочее напряжение - до 1 кВ .Удельное электрическое сопротивление 1014 Ом/см .</t>
  </si>
  <si>
    <t>Для герметизации муфт, восстановления защитных покровов кабелей связи, ремонта пластмассовых оболочек кабелей и т.п. имеют на внутренней поверхности легкоплавкий подклеивающий слой.Термоусаживаемая трубка с коэффициентом усадки 2:1.Внутренний диаметр до уусадки 40 мм.,внутренний диаметр посе усадки 20 мм.Технические характеристики  ТУТ-40/20 мм: Горючесть- без подавления горения.Относительное удлинение при разрыве- не менее 200%. Радиальная усадка - не менее 50%. Тем-пература усадки - 90-120°С.Температурнй диапазон в режиме эксплуатации - от -55 до+105°С.Прочность на растяжение - не менее 10 Mпа .Электрическая прочность - не менее 20 кВ/мм.Рабочее напряжение - до 1 кВ .Удельное электрическое сопротивление 1014 Ом/см .Требования: Соответствие "Правилам применения муфт для монтажа кабелей связи", утвержденным Приказом Мининформсвязи Российской Федерации от 10.04.2006 г. №40.</t>
  </si>
  <si>
    <t>Приложение 1.1</t>
  </si>
  <si>
    <t>Исмагилов Р.А. тел. /347/ 221-56-53, 8-901-817-37-77 эл. почта: r.ismagilov@bashtel.ru</t>
  </si>
  <si>
    <t>Мухамадеев Алексей Викторович тел. /347/ 221-55-87, 8-917-342-21-83 эл.почта: muhamadeevav@mail.ru</t>
  </si>
  <si>
    <t>1Заполняется в случае отличия наименования продукции, предлагаемой участником, от наименования продукции, указанной в закупочной документации</t>
  </si>
  <si>
    <t>3 Гарантийные обязательства - 12 месяцев</t>
  </si>
  <si>
    <t>1 Паспорт  изделия</t>
  </si>
  <si>
    <t>2 Сертификаты качества</t>
  </si>
  <si>
    <t>Предельная сумма лота составляет:    3 316 348,84    руб. с НДС.</t>
  </si>
  <si>
    <t>Изолента представляет собой поливинилхлоридную пленку, изготовленную из ПВХ композиции, вальцево каландровым способом, с нанесенным на одну сторону клеевым слоем, и разрезанную на полосы шириной от 15 мм до 19 мм.</t>
  </si>
  <si>
    <t>Эластичная оберточная виниловая лента EVT, применяется для армирования пластиковой емкости и создания компрессии, направленной внутрь сростка кабеля. 101 мм х 30 м</t>
  </si>
  <si>
    <t>Герметизирующая мастичная лента RST используется для герметизации стыков между оболочкой кабеля и корпусом муфты, а также предотвращения вытекания гидрофобного заполнителя на этапе заливки. 38мм*1,5 м</t>
  </si>
  <si>
    <t>Всепогодная виниловая защитная лента VT используется в качестве защитного покрова для мастичной ленты RST. 19мм х 10,8м</t>
  </si>
  <si>
    <t>МУФТА ТУМ-КС 10 или ТУМ-К 10</t>
  </si>
  <si>
    <t>МУФТА ТУМ-КС 100/2 или ТУМ-К 100/2</t>
  </si>
  <si>
    <t>МУФТА ТУМ-КС 100 или ТУМ-К 100</t>
  </si>
  <si>
    <t>МУФТА ТУМ-КС 20 или ТУМ-К 20</t>
  </si>
  <si>
    <t>МУФТА ТУМ-КС 30 или ТУМ-К 30</t>
  </si>
  <si>
    <t>МУФТА ТУМ-КС 30/2 или ТУМ-К 30/2</t>
  </si>
  <si>
    <t>МУФТА ТУМ-КС 30/3 или ТУМ-К 30/3</t>
  </si>
  <si>
    <t>МУФТА ТУМ-КС 50 или ТУМ-К 50</t>
  </si>
  <si>
    <t>МУФТА ТУМ-КС 50/2 или ТУМ-К 50/2</t>
  </si>
  <si>
    <t>МУФТА ТУМ-КС 50/3 или ТУМ-К 50/3</t>
  </si>
  <si>
    <t>МУФТА ТУМ-КС Р 100/2 или ТУМ-К 100/2</t>
  </si>
  <si>
    <t>МУФТА ТУМ-КС Р 100/3 или ТУМ-К Р 100/3</t>
  </si>
  <si>
    <t>МУФТА ТУМ-КС 200/2 или ТУМ-К 200/2</t>
  </si>
  <si>
    <t>МУФТА ТУМ-КС 20/2 или ТУМ-К 20/2</t>
  </si>
  <si>
    <t xml:space="preserve"> Термоусаживаемые муфты  прямые  для монтажа многопарных кабелей связи с медными жилами. Муфта,содержит термоусаживаемую трубку или термоусаживаемую манжету (начиная с 400 до 1200)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  экранная перемычка с контактными зажимами, механические соединители жил,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соотвествии выполнения требований " Правил применения муфт для монтажа кабелей связи " (Приказ МИС  РФ №40  от 10.04.2006г), выданная Федеральным агенством связи. Для предприятий, ранее не поставляющих ОАО "Башинформсвязь" свои комплекты муфт, до проведения аукциона представить подробное описание предлагаемой продукции по всем типам муфт и, по возможности, образцы своей продукции. Наличие сертификатов  по системе ССС.Гарантийный срок службы не менее 3 лет.</t>
  </si>
  <si>
    <t>Термоусаживаемые муфты разветвительные на 2 направления  для монтажа многопарных кабелей связи с медными жилами. Муфта,содержит термоусаживаемую трубку или термоусаживаемую манжету (начиная с 400 до 1200)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  экранная перемычка с контактными зажимами, механические соединители жил,разветвительный комплект,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соотвествии выполнения требований " Правил применения муфт для монтажа кабелей связи " (Приказ МИС  РФ №40  от 10.04.2006г), выданная Федеральным агенством связи. Для предприятий, ранее не поставляющих ОАО "Башинформсвязь" свои комплекты муфт, до проведения аукциона представить подробное описание предлагаемой продукции по всем типам муфт и, по возможности, образцы своей продукции. Наличие сертификатов  по системе ССС.Гарантийный срок службы не менее 3 лет .</t>
  </si>
  <si>
    <t>Термоусаживаемые муфты разветвительные на 3 направления  для монтажа многопарных кабелей связи с медными жилами. Муфта,содержит термоусаживаемую трубку или термоусаживаемую манжету (начиная с 400 до 1200)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  экранная перемычка с контактными зажимами, механические соединители жил,разветвительный комплект, материал для чистки и обезжиривания оболочки кабеля, инструкция. Каждая муфта отдельно упакована, трубка или манжета промаркирована в соответствии с емкостью кабеля. Требования: На все типы муфт должна быть представлена декларация  о соотвествии выполнения требований " Правил применения муфт для монтажа кабелей связи " (Приказ МИС  РФ №40  от 10.04.2006г), выданная Федеральным агенством связи. Для предприятий, ранее не поставляющих ОАО "Башинформсвязь" свои комплекты муфт, до проведения аукциона представить подробное описание предлагаемой продукции по всем типам муфт и, по возможности, образцы своей продукции. Наличие сертификатов  по системе ССС.Гарантийный срок службы не менее 3 лет.</t>
  </si>
  <si>
    <t>Комплекты для ремонта прямых и разветвительных муфт на кабелях связи с медными жилами. уфта,содержит термоусаживаемую манжету  с подклеивающем слоем, каркас из ламинированного картона со слоем алюминиевой фольги для экранирования сростка кабеля, и с возможностью заполнения сростка гидрофобным составом ,  экранная перемычка с контактными зажимами, механические соединители жил,разветвительный комплект, материал для чистки и обезжиривания оболочки кабеля, инструкция. Каждая муфта отдельно упакована,  манжета промаркирована в соответствии с емкостью кабеля. Требования: На все типы муфт должна быть представлена декларация  о соотвествии выполнения требований " Правил применения муфт для монтажа кабелей связи " (Приказ МИС  РФ №40  от 10.04.2006г), выданная Федеральным агенством связи. Для предприятий, ранее не поставляющих ОАО "Башинформсвязь" свои комплекты муфт, до проведения аукциона представить подробное описание предлагаемой продукции по всем типам муфт и, по возможности, образцы своей продукции. Наличие сертификатов  по системе ССС.Гарантийный срок службы не менее 3 лет.</t>
  </si>
  <si>
    <t>Трубка ТУТ предназначена для герметизации муфт, восстановления защитных покровов кабелей связи, ремонта пластмассовых оболочек кабелей и т.п. Трубка имеет на внутренней поверхности легкоплавкий подклеивающий слой. Технические характеристики: внутренний диаметр до усадки 50 мм., внутренний диаметр после усадки 30мм.  Горючесть- без подавления горения.Относительное удлинение при разрыве- не менее 200%. Радиальная усадка - не менее 50%. Температура усадки - 90-120°С. Температурный диапазонв режиме эксплуатации - от -55 до+105°С.Прочность на растяжение - не менее 10 Mпа .Электрическая прочность - не менее 20 кВ/мм.Рабочее напряжение - до 1 кВ .Удельное электрическое сопротивление 1014 Ом/см . Длина трубки - 1000 мм.</t>
  </si>
  <si>
    <t>Трубка ТУТ предназначена для герметизации муфт, восстановления защитных покровов кабелей связи, ремонта пластмассовых оболочек кабелей и т.п. Трубка имеет на внутренней поверхности легкоплавкий подклеивающий слой. Технические характеристики: внутренний диаметр до усадки 10 мм., внутренний диаметр после усадки 5мм.  Горючесть- без подавления горения.Относительное удлинение при разрыве- не менее 200%. Радиальная усадка - не менее 50%. Температура усадки - 90-120°С. Температурный диапазонв режиме эксплуатации - от -55 до+105°С.Прочность на растяжение - не менее 10 Mпа .Электрическая прочность - не менее 20 кВ/мм.Рабочее напряжение - до 1 кВ .Удельное электрическое сопротивление 1014 Ом/см . Длина трубки - 1000 мм.</t>
  </si>
  <si>
    <t>Трубка ТУТ предназначена для герметизации муфт, восстановления защитных покровов кабелей связи, ремонта пластмассовых оболочек кабелей и т.п. Трубка имеет на внутренней поверхности легкоплавкий подклеивающий слой. Технические характеристики: внутренний диаметр до усадки 33 мм., внутренний диаметр после усадки 8мм.  Горючесть- без подавления горения.Относительное удлинение при разрыве- не менее 200%. Радиальная усадка - не менее 50%. Температура усадки - 90-120°С. Температурный диапазонв режиме эксплуатации - от -55 до+105°С.Прочность на растяжение - не менее 10 Mпа .Электрическая прочность - не менее 20 кВ/мм.Рабочее напряжение - до 1 кВ .Удельное электрическое сопротивление 1014 Ом/см . Длина трубки - 1500 мм.</t>
  </si>
  <si>
    <t xml:space="preserve"> Предельная цена за единицу измерения без НДС, включая стоимость тары и доставку, рубли РФ</t>
  </si>
  <si>
    <t>2 кв. до 15 июня 2015; 3 кв. до 10 июля 2015;  4 кв. до 10 октября 2015.</t>
  </si>
  <si>
    <t xml:space="preserve">Поставка  муфт  медного кабеля </t>
  </si>
</sst>
</file>

<file path=xl/styles.xml><?xml version="1.0" encoding="utf-8"?>
<styleSheet xmlns="http://schemas.openxmlformats.org/spreadsheetml/2006/main">
  <numFmts count="1">
    <numFmt numFmtId="164" formatCode="#,##0.00_р_."/>
  </numFmts>
  <fonts count="7">
    <font>
      <sz val="11"/>
      <color theme="1"/>
      <name val="Calibri"/>
      <family val="2"/>
      <charset val="204"/>
      <scheme val="minor"/>
    </font>
    <font>
      <sz val="10"/>
      <name val="Arial Cyr"/>
      <charset val="204"/>
    </font>
    <font>
      <b/>
      <sz val="11"/>
      <color theme="1"/>
      <name val="Calibri"/>
      <family val="2"/>
      <charset val="204"/>
      <scheme val="minor"/>
    </font>
    <font>
      <sz val="11"/>
      <color theme="1"/>
      <name val="Times New Roman"/>
      <family val="1"/>
      <charset val="204"/>
    </font>
    <font>
      <sz val="10"/>
      <name val="Calibri"/>
      <family val="2"/>
      <charset val="204"/>
      <scheme val="minor"/>
    </font>
    <font>
      <sz val="10"/>
      <color theme="1"/>
      <name val="Calibri"/>
      <family val="2"/>
      <charset val="204"/>
      <scheme val="minor"/>
    </font>
    <font>
      <b/>
      <sz val="10"/>
      <color theme="1"/>
      <name val="Calibri"/>
      <family val="2"/>
      <charset val="204"/>
      <scheme val="minor"/>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s>
  <cellStyleXfs count="2">
    <xf numFmtId="0" fontId="0" fillId="0" borderId="0"/>
    <xf numFmtId="0" fontId="1" fillId="0" borderId="0"/>
  </cellStyleXfs>
  <cellXfs count="80">
    <xf numFmtId="0" fontId="0" fillId="0" borderId="0" xfId="0"/>
    <xf numFmtId="0" fontId="0" fillId="0" borderId="1" xfId="0" applyBorder="1" applyAlignment="1">
      <alignment vertical="top" wrapText="1"/>
    </xf>
    <xf numFmtId="0" fontId="0" fillId="0" borderId="0" xfId="0" applyBorder="1" applyAlignment="1">
      <alignment vertical="top" wrapText="1"/>
    </xf>
    <xf numFmtId="0" fontId="0" fillId="0" borderId="0" xfId="0" applyAlignment="1">
      <alignment horizontal="left"/>
    </xf>
    <xf numFmtId="0" fontId="0" fillId="0" borderId="1" xfId="0" applyBorder="1" applyAlignment="1">
      <alignment vertical="top"/>
    </xf>
    <xf numFmtId="164" fontId="0" fillId="0" borderId="1" xfId="0" applyNumberFormat="1" applyBorder="1" applyAlignment="1">
      <alignment horizontal="right" vertical="top" wrapText="1"/>
    </xf>
    <xf numFmtId="0" fontId="0" fillId="0" borderId="1" xfId="0" applyBorder="1" applyAlignment="1">
      <alignment horizontal="center" vertical="top"/>
    </xf>
    <xf numFmtId="0" fontId="0" fillId="0" borderId="0" xfId="0"/>
    <xf numFmtId="0" fontId="0" fillId="0" borderId="0" xfId="0"/>
    <xf numFmtId="0" fontId="3" fillId="0" borderId="2" xfId="0" applyFont="1" applyBorder="1" applyAlignment="1">
      <alignment horizontal="center" vertical="top" wrapText="1"/>
    </xf>
    <xf numFmtId="0" fontId="0" fillId="0" borderId="0" xfId="0"/>
    <xf numFmtId="0" fontId="0" fillId="0" borderId="0" xfId="0"/>
    <xf numFmtId="0" fontId="0" fillId="0" borderId="0" xfId="0" applyFont="1"/>
    <xf numFmtId="0" fontId="0" fillId="0" borderId="0" xfId="0" applyFont="1" applyAlignment="1">
      <alignment horizontal="left"/>
    </xf>
    <xf numFmtId="0" fontId="0" fillId="0" borderId="0" xfId="0" applyFont="1" applyAlignment="1">
      <alignment vertical="center" wrapText="1"/>
    </xf>
    <xf numFmtId="0" fontId="0" fillId="0" borderId="1" xfId="0" applyFont="1" applyBorder="1" applyAlignment="1">
      <alignment horizontal="center"/>
    </xf>
    <xf numFmtId="0" fontId="0" fillId="0" borderId="0" xfId="0" applyAlignment="1">
      <alignment horizontal="right"/>
    </xf>
    <xf numFmtId="0" fontId="2" fillId="0" borderId="0" xfId="0" applyFont="1"/>
    <xf numFmtId="0" fontId="2" fillId="0" borderId="0" xfId="0" applyFont="1" applyAlignment="1">
      <alignment horizontal="left"/>
    </xf>
    <xf numFmtId="49" fontId="0" fillId="0" borderId="1" xfId="0" applyNumberFormat="1" applyBorder="1" applyAlignment="1">
      <alignment horizontal="left" vertical="top"/>
    </xf>
    <xf numFmtId="0" fontId="0" fillId="0" borderId="1" xfId="0" applyFont="1" applyBorder="1" applyAlignment="1">
      <alignment horizontal="center"/>
    </xf>
    <xf numFmtId="0" fontId="0" fillId="0" borderId="1" xfId="0" applyFont="1" applyBorder="1" applyAlignment="1">
      <alignment horizontal="center"/>
    </xf>
    <xf numFmtId="0" fontId="0" fillId="0" borderId="0" xfId="0" applyBorder="1" applyAlignment="1">
      <alignment horizontal="center"/>
    </xf>
    <xf numFmtId="0" fontId="0" fillId="0" borderId="0" xfId="0" applyBorder="1" applyAlignment="1">
      <alignment horizontal="left"/>
    </xf>
    <xf numFmtId="0" fontId="0" fillId="0" borderId="0" xfId="0" quotePrefix="1"/>
    <xf numFmtId="49" fontId="0" fillId="0" borderId="0" xfId="0" applyNumberFormat="1"/>
    <xf numFmtId="0" fontId="0" fillId="0" borderId="1" xfId="0" applyNumberFormat="1" applyBorder="1" applyAlignment="1">
      <alignment horizontal="left" vertical="top"/>
    </xf>
    <xf numFmtId="0" fontId="5" fillId="0" borderId="1" xfId="0" applyFont="1" applyBorder="1" applyAlignment="1">
      <alignment vertical="top" wrapText="1"/>
    </xf>
    <xf numFmtId="4" fontId="0" fillId="0" borderId="1" xfId="0" applyNumberFormat="1" applyBorder="1" applyAlignment="1">
      <alignment horizontal="right" vertical="top" wrapText="1"/>
    </xf>
    <xf numFmtId="0" fontId="0" fillId="0" borderId="11" xfId="0" applyBorder="1" applyAlignment="1">
      <alignment vertical="top" wrapText="1"/>
    </xf>
    <xf numFmtId="0" fontId="0" fillId="0" borderId="10" xfId="0" applyBorder="1" applyAlignment="1">
      <alignment vertical="top" wrapText="1"/>
    </xf>
    <xf numFmtId="0" fontId="0" fillId="0" borderId="0" xfId="0"/>
    <xf numFmtId="0" fontId="0" fillId="0" borderId="0" xfId="0" applyBorder="1" applyAlignment="1">
      <alignment vertical="top" wrapText="1"/>
    </xf>
    <xf numFmtId="0" fontId="0" fillId="0" borderId="0" xfId="0" applyBorder="1"/>
    <xf numFmtId="0" fontId="0" fillId="0" borderId="3" xfId="0" applyBorder="1"/>
    <xf numFmtId="0" fontId="0" fillId="0" borderId="4" xfId="0" applyBorder="1" applyAlignment="1">
      <alignment vertical="top" wrapText="1"/>
    </xf>
    <xf numFmtId="0" fontId="0" fillId="0" borderId="4" xfId="0" applyBorder="1"/>
    <xf numFmtId="164" fontId="0" fillId="0" borderId="4" xfId="0" applyNumberFormat="1" applyBorder="1"/>
    <xf numFmtId="164" fontId="0" fillId="0" borderId="1" xfId="0" applyNumberFormat="1" applyBorder="1" applyAlignment="1">
      <alignment horizontal="right"/>
    </xf>
    <xf numFmtId="4" fontId="0" fillId="0" borderId="5" xfId="0" applyNumberFormat="1" applyBorder="1" applyAlignment="1">
      <alignment horizontal="right"/>
    </xf>
    <xf numFmtId="164" fontId="0" fillId="0" borderId="1" xfId="0" applyNumberFormat="1" applyFill="1" applyBorder="1" applyAlignment="1">
      <alignment horizontal="right" vertical="top" wrapText="1"/>
    </xf>
    <xf numFmtId="0" fontId="0" fillId="0" borderId="0" xfId="0" applyFill="1"/>
    <xf numFmtId="0" fontId="0" fillId="0" borderId="1" xfId="0" applyFill="1" applyBorder="1" applyAlignment="1">
      <alignment horizontal="center" vertical="top"/>
    </xf>
    <xf numFmtId="0" fontId="0" fillId="0" borderId="1" xfId="0" applyFill="1" applyBorder="1" applyAlignment="1">
      <alignment vertical="top" wrapText="1"/>
    </xf>
    <xf numFmtId="0" fontId="0" fillId="0" borderId="1" xfId="0" applyFill="1" applyBorder="1" applyAlignment="1">
      <alignment vertical="top"/>
    </xf>
    <xf numFmtId="0" fontId="0" fillId="0" borderId="1" xfId="0" applyNumberFormat="1" applyFill="1" applyBorder="1" applyAlignment="1">
      <alignment horizontal="left" vertical="top"/>
    </xf>
    <xf numFmtId="49" fontId="0" fillId="0" borderId="1" xfId="0" applyNumberFormat="1" applyFill="1" applyBorder="1" applyAlignment="1">
      <alignment horizontal="left" vertical="top"/>
    </xf>
    <xf numFmtId="4" fontId="0" fillId="0" borderId="1" xfId="0" applyNumberFormat="1" applyFill="1" applyBorder="1" applyAlignment="1">
      <alignment horizontal="right" vertical="top" wrapText="1"/>
    </xf>
    <xf numFmtId="0" fontId="5" fillId="0" borderId="1" xfId="0" applyFont="1" applyFill="1" applyBorder="1" applyAlignment="1">
      <alignment vertical="top" wrapText="1"/>
    </xf>
    <xf numFmtId="0" fontId="5" fillId="0" borderId="0" xfId="0" applyFont="1"/>
    <xf numFmtId="0" fontId="6" fillId="0" borderId="0" xfId="0" applyFont="1"/>
    <xf numFmtId="0" fontId="5" fillId="0" borderId="1" xfId="0" applyFont="1" applyBorder="1" applyAlignment="1">
      <alignment horizontal="center"/>
    </xf>
    <xf numFmtId="0" fontId="5" fillId="0" borderId="4" xfId="0" applyFont="1" applyBorder="1" applyAlignment="1">
      <alignment vertical="top" wrapText="1"/>
    </xf>
    <xf numFmtId="0" fontId="5" fillId="0" borderId="0" xfId="0" applyFont="1" applyBorder="1" applyAlignment="1">
      <alignment vertical="top" wrapText="1"/>
    </xf>
    <xf numFmtId="0" fontId="5" fillId="0" borderId="0" xfId="0" applyFont="1" applyBorder="1" applyAlignment="1">
      <alignment horizontal="left"/>
    </xf>
    <xf numFmtId="0" fontId="0" fillId="0" borderId="1" xfId="0" applyBorder="1" applyAlignment="1">
      <alignment horizontal="left"/>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6" xfId="0"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0" fillId="0" borderId="1" xfId="0" applyBorder="1" applyAlignment="1">
      <alignment horizontal="center"/>
    </xf>
    <xf numFmtId="0" fontId="2" fillId="0" borderId="0" xfId="0" applyFont="1" applyAlignment="1">
      <alignment horizontal="center"/>
    </xf>
    <xf numFmtId="0" fontId="0" fillId="0" borderId="1" xfId="0" applyFont="1" applyBorder="1" applyAlignment="1">
      <alignment horizontal="center" vertical="center" wrapText="1"/>
    </xf>
    <xf numFmtId="0" fontId="5" fillId="0" borderId="1" xfId="0" applyFont="1" applyBorder="1" applyAlignment="1">
      <alignment horizontal="center" vertical="top" wrapText="1"/>
    </xf>
    <xf numFmtId="0" fontId="5" fillId="0" borderId="1" xfId="0" applyFont="1" applyBorder="1" applyAlignment="1">
      <alignment horizontal="center" vertical="center" wrapText="1"/>
    </xf>
    <xf numFmtId="0" fontId="0" fillId="0" borderId="1" xfId="0" applyFont="1" applyBorder="1" applyAlignment="1">
      <alignment horizontal="center"/>
    </xf>
    <xf numFmtId="0" fontId="0" fillId="0" borderId="5" xfId="0" applyFont="1" applyBorder="1" applyAlignment="1">
      <alignment horizontal="center" vertical="center" wrapText="1"/>
    </xf>
    <xf numFmtId="0" fontId="0" fillId="0" borderId="2" xfId="0" applyFont="1" applyBorder="1" applyAlignment="1">
      <alignment horizontal="center" vertical="center" wrapText="1"/>
    </xf>
    <xf numFmtId="0" fontId="5" fillId="0" borderId="3" xfId="0" applyFont="1" applyBorder="1" applyAlignment="1">
      <alignment horizontal="center" vertical="top" wrapText="1"/>
    </xf>
    <xf numFmtId="0" fontId="5" fillId="0" borderId="9" xfId="0" applyFont="1" applyBorder="1" applyAlignment="1">
      <alignment horizontal="center" vertical="top" wrapText="1"/>
    </xf>
    <xf numFmtId="0" fontId="4" fillId="0" borderId="5" xfId="0" applyFont="1" applyBorder="1" applyAlignment="1">
      <alignment horizontal="center" vertical="top" wrapText="1"/>
    </xf>
    <xf numFmtId="0" fontId="5" fillId="0" borderId="2" xfId="0" applyFont="1" applyBorder="1" applyAlignment="1">
      <alignment horizontal="center" vertical="top" wrapText="1"/>
    </xf>
    <xf numFmtId="0" fontId="5" fillId="0" borderId="5" xfId="0" applyFont="1" applyFill="1" applyBorder="1" applyAlignment="1">
      <alignment vertical="top" wrapText="1"/>
    </xf>
    <xf numFmtId="0" fontId="5" fillId="0" borderId="2" xfId="0" applyFont="1" applyBorder="1" applyAlignment="1">
      <alignment vertical="top" wrapText="1"/>
    </xf>
    <xf numFmtId="0" fontId="5" fillId="0" borderId="5" xfId="0" applyFont="1" applyBorder="1" applyAlignment="1">
      <alignmen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pageSetUpPr fitToPage="1"/>
  </sheetPr>
  <dimension ref="A1:AE56"/>
  <sheetViews>
    <sheetView tabSelected="1" topLeftCell="A34" workbookViewId="0">
      <selection activeCell="E41" sqref="E41:P41"/>
    </sheetView>
  </sheetViews>
  <sheetFormatPr defaultRowHeight="15"/>
  <cols>
    <col min="1" max="1" width="0.85546875" customWidth="1"/>
    <col min="2" max="2" width="8.42578125" customWidth="1"/>
    <col min="3" max="3" width="8.42578125" style="11" customWidth="1"/>
    <col min="4" max="4" width="21.28515625" customWidth="1"/>
    <col min="5" max="5" width="15.42578125" style="11" customWidth="1"/>
    <col min="6" max="6" width="56.42578125" style="49" customWidth="1"/>
    <col min="8" max="8" width="0" hidden="1" customWidth="1"/>
    <col min="11" max="11" width="9.140625" style="7"/>
    <col min="13" max="13" width="17.140625" style="8" customWidth="1"/>
    <col min="14" max="14" width="13.5703125" style="8" customWidth="1"/>
    <col min="15" max="15" width="15.7109375" style="10" customWidth="1"/>
    <col min="16" max="16" width="27" customWidth="1"/>
    <col min="17" max="17" width="3.28515625" customWidth="1"/>
    <col min="27" max="30" width="9.140625" style="11"/>
  </cols>
  <sheetData>
    <row r="1" spans="1:31">
      <c r="P1" s="8" t="s">
        <v>125</v>
      </c>
    </row>
    <row r="2" spans="1:31">
      <c r="B2" s="63" t="s">
        <v>10</v>
      </c>
      <c r="C2" s="63"/>
      <c r="D2" s="63"/>
      <c r="E2" s="63"/>
      <c r="F2" s="63"/>
      <c r="G2" s="63"/>
      <c r="H2" s="63"/>
      <c r="I2" s="63"/>
      <c r="J2" s="63"/>
      <c r="K2" s="63"/>
      <c r="L2" s="63"/>
      <c r="M2" s="63"/>
      <c r="N2" s="63"/>
      <c r="O2" s="63"/>
      <c r="P2" s="63"/>
    </row>
    <row r="3" spans="1:31">
      <c r="B3" t="s">
        <v>25</v>
      </c>
      <c r="C3" s="31" t="s">
        <v>160</v>
      </c>
      <c r="D3" s="18"/>
      <c r="E3" s="18"/>
      <c r="F3" s="50" t="s">
        <v>41</v>
      </c>
      <c r="H3" s="17"/>
      <c r="P3" s="16"/>
      <c r="Q3" s="3"/>
    </row>
    <row r="4" spans="1:31" s="12" customFormat="1">
      <c r="B4" s="64" t="s">
        <v>0</v>
      </c>
      <c r="C4" s="68" t="s">
        <v>30</v>
      </c>
      <c r="D4" s="64" t="s">
        <v>15</v>
      </c>
      <c r="E4" s="68" t="s">
        <v>31</v>
      </c>
      <c r="F4" s="66" t="s">
        <v>1</v>
      </c>
      <c r="G4" s="64" t="s">
        <v>14</v>
      </c>
      <c r="H4" s="67" t="s">
        <v>16</v>
      </c>
      <c r="I4" s="67"/>
      <c r="J4" s="67"/>
      <c r="K4" s="67"/>
      <c r="L4" s="67"/>
      <c r="M4" s="72" t="s">
        <v>158</v>
      </c>
      <c r="N4" s="70" t="s">
        <v>22</v>
      </c>
      <c r="O4" s="65" t="s">
        <v>24</v>
      </c>
      <c r="P4" s="64" t="s">
        <v>2</v>
      </c>
      <c r="Q4" s="13"/>
    </row>
    <row r="5" spans="1:31" s="14" customFormat="1" ht="64.5" customHeight="1">
      <c r="B5" s="64"/>
      <c r="C5" s="69"/>
      <c r="D5" s="64"/>
      <c r="E5" s="69"/>
      <c r="F5" s="66"/>
      <c r="G5" s="64"/>
      <c r="H5" s="9" t="s">
        <v>17</v>
      </c>
      <c r="I5" s="9" t="s">
        <v>18</v>
      </c>
      <c r="J5" s="9" t="s">
        <v>19</v>
      </c>
      <c r="K5" s="9" t="s">
        <v>20</v>
      </c>
      <c r="L5" s="9" t="s">
        <v>21</v>
      </c>
      <c r="M5" s="73"/>
      <c r="N5" s="71"/>
      <c r="O5" s="65"/>
      <c r="P5" s="64"/>
    </row>
    <row r="6" spans="1:31" s="12" customFormat="1">
      <c r="B6" s="15">
        <v>1</v>
      </c>
      <c r="C6" s="20">
        <v>2</v>
      </c>
      <c r="D6" s="15">
        <v>3</v>
      </c>
      <c r="E6" s="21">
        <v>4</v>
      </c>
      <c r="F6" s="51">
        <v>5</v>
      </c>
      <c r="G6" s="15">
        <v>6</v>
      </c>
      <c r="H6" s="15">
        <v>7</v>
      </c>
      <c r="I6" s="15">
        <v>8</v>
      </c>
      <c r="J6" s="15">
        <v>9</v>
      </c>
      <c r="K6" s="15">
        <v>10</v>
      </c>
      <c r="L6" s="15">
        <v>11</v>
      </c>
      <c r="M6" s="15">
        <v>12</v>
      </c>
      <c r="N6" s="15">
        <v>13</v>
      </c>
      <c r="O6" s="15">
        <v>14</v>
      </c>
      <c r="P6" s="15">
        <v>15</v>
      </c>
    </row>
    <row r="7" spans="1:31" ht="69.75" customHeight="1">
      <c r="A7" s="11"/>
      <c r="B7" s="6">
        <f t="shared" ref="B7:B36" si="0">ROW()-6</f>
        <v>1</v>
      </c>
      <c r="C7" s="6" t="s">
        <v>43</v>
      </c>
      <c r="D7" s="1" t="s">
        <v>44</v>
      </c>
      <c r="E7" s="1"/>
      <c r="F7" s="27" t="s">
        <v>45</v>
      </c>
      <c r="G7" s="4" t="s">
        <v>46</v>
      </c>
      <c r="H7" s="26">
        <v>0</v>
      </c>
      <c r="I7" s="26">
        <v>520</v>
      </c>
      <c r="J7" s="19">
        <v>0</v>
      </c>
      <c r="K7" s="19">
        <v>0</v>
      </c>
      <c r="L7" s="19">
        <f>SUM(H7,I7,J7,K7)</f>
        <v>520</v>
      </c>
      <c r="M7" s="5">
        <v>59.33</v>
      </c>
      <c r="N7" s="28">
        <f>L7*M7</f>
        <v>30851.599999999999</v>
      </c>
      <c r="O7" s="28">
        <f>N7*1.18</f>
        <v>36404.887999999999</v>
      </c>
      <c r="P7" s="27" t="s">
        <v>47</v>
      </c>
      <c r="Q7" s="11"/>
      <c r="R7" s="11"/>
      <c r="S7" s="11"/>
      <c r="T7" s="11"/>
      <c r="U7" s="11"/>
      <c r="V7" s="11"/>
      <c r="W7" s="11"/>
      <c r="X7" s="11"/>
      <c r="Y7" s="11"/>
      <c r="Z7" s="11"/>
      <c r="AE7" s="11"/>
    </row>
    <row r="8" spans="1:31" s="41" customFormat="1" ht="106.5" customHeight="1">
      <c r="B8" s="42">
        <f t="shared" si="0"/>
        <v>2</v>
      </c>
      <c r="C8" s="42" t="s">
        <v>48</v>
      </c>
      <c r="D8" s="43" t="s">
        <v>49</v>
      </c>
      <c r="E8" s="43"/>
      <c r="F8" s="48" t="s">
        <v>133</v>
      </c>
      <c r="G8" s="44" t="s">
        <v>46</v>
      </c>
      <c r="H8" s="45">
        <v>0</v>
      </c>
      <c r="I8" s="45">
        <v>902</v>
      </c>
      <c r="J8" s="46">
        <v>110</v>
      </c>
      <c r="K8" s="46">
        <v>150</v>
      </c>
      <c r="L8" s="46">
        <f t="shared" ref="L8:L36" si="1">SUM(H8,I8,J8,K8)</f>
        <v>1162</v>
      </c>
      <c r="M8" s="40">
        <v>59.33</v>
      </c>
      <c r="N8" s="47">
        <f>L8*M8</f>
        <v>68941.459999999992</v>
      </c>
      <c r="O8" s="47">
        <f t="shared" ref="O8:O36" si="2">N8*1.18</f>
        <v>81350.922799999986</v>
      </c>
      <c r="P8" s="48" t="s">
        <v>50</v>
      </c>
    </row>
    <row r="9" spans="1:31" s="41" customFormat="1" ht="45" customHeight="1">
      <c r="B9" s="42">
        <f t="shared" si="0"/>
        <v>3</v>
      </c>
      <c r="C9" s="42" t="s">
        <v>51</v>
      </c>
      <c r="D9" s="43" t="s">
        <v>52</v>
      </c>
      <c r="E9" s="43"/>
      <c r="F9" s="48" t="s">
        <v>45</v>
      </c>
      <c r="G9" s="44" t="s">
        <v>46</v>
      </c>
      <c r="H9" s="45">
        <v>0</v>
      </c>
      <c r="I9" s="45">
        <v>500</v>
      </c>
      <c r="J9" s="46">
        <v>0</v>
      </c>
      <c r="K9" s="46">
        <v>0</v>
      </c>
      <c r="L9" s="46">
        <f t="shared" si="1"/>
        <v>500</v>
      </c>
      <c r="M9" s="40">
        <v>59.33</v>
      </c>
      <c r="N9" s="47">
        <f t="shared" ref="N9:N36" si="3">L9*M9</f>
        <v>29665</v>
      </c>
      <c r="O9" s="47">
        <f t="shared" si="2"/>
        <v>35004.699999999997</v>
      </c>
      <c r="P9" s="48" t="s">
        <v>53</v>
      </c>
    </row>
    <row r="10" spans="1:31" s="41" customFormat="1" ht="67.5" customHeight="1">
      <c r="B10" s="42">
        <f t="shared" si="0"/>
        <v>4</v>
      </c>
      <c r="C10" s="42" t="s">
        <v>54</v>
      </c>
      <c r="D10" s="43" t="s">
        <v>55</v>
      </c>
      <c r="E10" s="43"/>
      <c r="F10" s="48" t="s">
        <v>134</v>
      </c>
      <c r="G10" s="44" t="s">
        <v>46</v>
      </c>
      <c r="H10" s="46">
        <v>0</v>
      </c>
      <c r="I10" s="46">
        <v>3</v>
      </c>
      <c r="J10" s="46">
        <v>0</v>
      </c>
      <c r="K10" s="46">
        <v>0</v>
      </c>
      <c r="L10" s="46">
        <f t="shared" si="1"/>
        <v>3</v>
      </c>
      <c r="M10" s="40">
        <v>422.04</v>
      </c>
      <c r="N10" s="47">
        <f t="shared" si="3"/>
        <v>1266.1200000000001</v>
      </c>
      <c r="O10" s="47">
        <f t="shared" si="2"/>
        <v>1494.0216</v>
      </c>
      <c r="P10" s="48" t="s">
        <v>56</v>
      </c>
    </row>
    <row r="11" spans="1:31" s="41" customFormat="1" ht="61.5" customHeight="1">
      <c r="B11" s="42">
        <f t="shared" si="0"/>
        <v>5</v>
      </c>
      <c r="C11" s="42" t="s">
        <v>57</v>
      </c>
      <c r="D11" s="43" t="s">
        <v>58</v>
      </c>
      <c r="E11" s="43"/>
      <c r="F11" s="48" t="s">
        <v>135</v>
      </c>
      <c r="G11" s="44" t="s">
        <v>46</v>
      </c>
      <c r="H11" s="45">
        <v>0</v>
      </c>
      <c r="I11" s="45">
        <v>800</v>
      </c>
      <c r="J11" s="46">
        <v>400</v>
      </c>
      <c r="K11" s="46">
        <v>500</v>
      </c>
      <c r="L11" s="46">
        <f t="shared" si="1"/>
        <v>1700</v>
      </c>
      <c r="M11" s="40">
        <v>389.83</v>
      </c>
      <c r="N11" s="47">
        <f t="shared" si="3"/>
        <v>662711</v>
      </c>
      <c r="O11" s="47">
        <f t="shared" si="2"/>
        <v>781998.98</v>
      </c>
      <c r="P11" s="48" t="s">
        <v>59</v>
      </c>
    </row>
    <row r="12" spans="1:31" s="41" customFormat="1" ht="71.25" customHeight="1">
      <c r="B12" s="42">
        <f t="shared" si="0"/>
        <v>6</v>
      </c>
      <c r="C12" s="42" t="s">
        <v>60</v>
      </c>
      <c r="D12" s="43" t="s">
        <v>61</v>
      </c>
      <c r="E12" s="43"/>
      <c r="F12" s="48" t="s">
        <v>136</v>
      </c>
      <c r="G12" s="44" t="s">
        <v>46</v>
      </c>
      <c r="H12" s="45">
        <v>0</v>
      </c>
      <c r="I12" s="45">
        <v>200</v>
      </c>
      <c r="J12" s="46">
        <v>0</v>
      </c>
      <c r="K12" s="46">
        <v>0</v>
      </c>
      <c r="L12" s="46">
        <f t="shared" si="1"/>
        <v>200</v>
      </c>
      <c r="M12" s="40">
        <v>74.58</v>
      </c>
      <c r="N12" s="47">
        <f t="shared" si="3"/>
        <v>14916</v>
      </c>
      <c r="O12" s="47">
        <f t="shared" si="2"/>
        <v>17600.879999999997</v>
      </c>
      <c r="P12" s="48" t="s">
        <v>62</v>
      </c>
    </row>
    <row r="13" spans="1:31" s="41" customFormat="1" ht="55.5" customHeight="1">
      <c r="B13" s="42">
        <f t="shared" si="0"/>
        <v>7</v>
      </c>
      <c r="C13" s="42" t="s">
        <v>63</v>
      </c>
      <c r="D13" s="43" t="s">
        <v>64</v>
      </c>
      <c r="E13" s="43"/>
      <c r="F13" s="48" t="s">
        <v>65</v>
      </c>
      <c r="G13" s="44" t="s">
        <v>46</v>
      </c>
      <c r="H13" s="45">
        <v>0</v>
      </c>
      <c r="I13" s="45">
        <v>1150</v>
      </c>
      <c r="J13" s="46">
        <v>540</v>
      </c>
      <c r="K13" s="46">
        <v>641</v>
      </c>
      <c r="L13" s="46">
        <f t="shared" si="1"/>
        <v>2331</v>
      </c>
      <c r="M13" s="40">
        <v>372.88</v>
      </c>
      <c r="N13" s="47">
        <f t="shared" si="3"/>
        <v>869183.28</v>
      </c>
      <c r="O13" s="47">
        <f t="shared" si="2"/>
        <v>1025636.2703999999</v>
      </c>
      <c r="P13" s="48" t="s">
        <v>66</v>
      </c>
    </row>
    <row r="14" spans="1:31" s="41" customFormat="1" ht="42.75" customHeight="1">
      <c r="B14" s="42">
        <f t="shared" si="0"/>
        <v>8</v>
      </c>
      <c r="C14" s="42" t="s">
        <v>67</v>
      </c>
      <c r="D14" s="43" t="s">
        <v>68</v>
      </c>
      <c r="E14" s="43"/>
      <c r="F14" s="48" t="s">
        <v>69</v>
      </c>
      <c r="G14" s="44" t="s">
        <v>46</v>
      </c>
      <c r="H14" s="45">
        <v>0</v>
      </c>
      <c r="I14" s="45">
        <v>235</v>
      </c>
      <c r="J14" s="46">
        <v>100</v>
      </c>
      <c r="K14" s="46">
        <v>125</v>
      </c>
      <c r="L14" s="46">
        <f t="shared" si="1"/>
        <v>460</v>
      </c>
      <c r="M14" s="40">
        <v>652.54999999999995</v>
      </c>
      <c r="N14" s="47">
        <f t="shared" si="3"/>
        <v>300173</v>
      </c>
      <c r="O14" s="47">
        <f t="shared" si="2"/>
        <v>354204.13999999996</v>
      </c>
      <c r="P14" s="48" t="s">
        <v>70</v>
      </c>
    </row>
    <row r="15" spans="1:31" s="41" customFormat="1" ht="249.75" customHeight="1">
      <c r="B15" s="42">
        <f t="shared" si="0"/>
        <v>9</v>
      </c>
      <c r="C15" s="42" t="s">
        <v>71</v>
      </c>
      <c r="D15" s="43" t="s">
        <v>137</v>
      </c>
      <c r="E15" s="43"/>
      <c r="F15" s="74" t="s">
        <v>151</v>
      </c>
      <c r="G15" s="44" t="s">
        <v>46</v>
      </c>
      <c r="H15" s="45">
        <v>0</v>
      </c>
      <c r="I15" s="45">
        <v>77</v>
      </c>
      <c r="J15" s="46">
        <v>4</v>
      </c>
      <c r="K15" s="46">
        <v>0</v>
      </c>
      <c r="L15" s="46">
        <f t="shared" si="1"/>
        <v>81</v>
      </c>
      <c r="M15" s="40">
        <v>228.82</v>
      </c>
      <c r="N15" s="47">
        <f t="shared" si="3"/>
        <v>18534.419999999998</v>
      </c>
      <c r="O15" s="47">
        <f t="shared" si="2"/>
        <v>21870.615599999997</v>
      </c>
      <c r="P15" s="48" t="s">
        <v>116</v>
      </c>
    </row>
    <row r="16" spans="1:31" s="11" customFormat="1" ht="75" customHeight="1">
      <c r="B16" s="6">
        <f t="shared" si="0"/>
        <v>10</v>
      </c>
      <c r="C16" s="6" t="s">
        <v>72</v>
      </c>
      <c r="D16" s="1" t="s">
        <v>139</v>
      </c>
      <c r="E16" s="1"/>
      <c r="F16" s="75"/>
      <c r="G16" s="4" t="s">
        <v>46</v>
      </c>
      <c r="H16" s="26">
        <v>0</v>
      </c>
      <c r="I16" s="26">
        <v>8</v>
      </c>
      <c r="J16" s="19">
        <v>0</v>
      </c>
      <c r="K16" s="19">
        <v>0</v>
      </c>
      <c r="L16" s="19">
        <f t="shared" si="1"/>
        <v>8</v>
      </c>
      <c r="M16" s="5">
        <v>652.54999999999995</v>
      </c>
      <c r="N16" s="28">
        <f t="shared" si="3"/>
        <v>5220.3999999999996</v>
      </c>
      <c r="O16" s="28">
        <f t="shared" si="2"/>
        <v>6160.0719999999992</v>
      </c>
      <c r="P16" s="27" t="s">
        <v>73</v>
      </c>
    </row>
    <row r="17" spans="1:31" s="11" customFormat="1" ht="282" customHeight="1">
      <c r="B17" s="6">
        <f t="shared" si="0"/>
        <v>11</v>
      </c>
      <c r="C17" s="6" t="s">
        <v>74</v>
      </c>
      <c r="D17" s="1" t="s">
        <v>138</v>
      </c>
      <c r="E17" s="1"/>
      <c r="F17" s="27" t="s">
        <v>152</v>
      </c>
      <c r="G17" s="4" t="s">
        <v>46</v>
      </c>
      <c r="H17" s="19">
        <v>0</v>
      </c>
      <c r="I17" s="19">
        <v>19</v>
      </c>
      <c r="J17" s="19">
        <v>2</v>
      </c>
      <c r="K17" s="19">
        <v>0</v>
      </c>
      <c r="L17" s="19">
        <f t="shared" si="1"/>
        <v>21</v>
      </c>
      <c r="M17" s="5">
        <v>926.28</v>
      </c>
      <c r="N17" s="28">
        <f t="shared" si="3"/>
        <v>19451.88</v>
      </c>
      <c r="O17" s="28">
        <f t="shared" si="2"/>
        <v>22953.218400000002</v>
      </c>
      <c r="P17" s="27" t="s">
        <v>117</v>
      </c>
    </row>
    <row r="18" spans="1:31" ht="353.25" customHeight="1">
      <c r="A18" s="11"/>
      <c r="B18" s="6">
        <f t="shared" si="0"/>
        <v>12</v>
      </c>
      <c r="C18" s="6" t="s">
        <v>75</v>
      </c>
      <c r="D18" s="1" t="s">
        <v>140</v>
      </c>
      <c r="E18" s="1"/>
      <c r="F18" s="27" t="s">
        <v>151</v>
      </c>
      <c r="G18" s="4" t="s">
        <v>46</v>
      </c>
      <c r="H18" s="26">
        <v>0</v>
      </c>
      <c r="I18" s="26">
        <v>37</v>
      </c>
      <c r="J18" s="19">
        <v>4</v>
      </c>
      <c r="K18" s="19">
        <v>0</v>
      </c>
      <c r="L18" s="19">
        <f t="shared" si="1"/>
        <v>41</v>
      </c>
      <c r="M18" s="5">
        <v>283.89999999999998</v>
      </c>
      <c r="N18" s="28">
        <f t="shared" si="3"/>
        <v>11639.9</v>
      </c>
      <c r="O18" s="28">
        <f t="shared" si="2"/>
        <v>13735.081999999999</v>
      </c>
      <c r="P18" s="27" t="s">
        <v>118</v>
      </c>
      <c r="Q18" s="11"/>
      <c r="R18" s="11"/>
      <c r="S18" s="11"/>
      <c r="T18" s="11"/>
      <c r="U18" s="11"/>
      <c r="V18" s="11"/>
      <c r="W18" s="11"/>
      <c r="X18" s="11"/>
      <c r="Y18" s="11"/>
      <c r="Z18" s="11"/>
      <c r="AE18" s="11"/>
    </row>
    <row r="19" spans="1:31" ht="281.25" customHeight="1">
      <c r="A19" s="11"/>
      <c r="B19" s="6">
        <f t="shared" si="0"/>
        <v>13</v>
      </c>
      <c r="C19" s="6" t="s">
        <v>76</v>
      </c>
      <c r="D19" s="1" t="s">
        <v>150</v>
      </c>
      <c r="E19" s="1"/>
      <c r="F19" s="27" t="s">
        <v>152</v>
      </c>
      <c r="G19" s="4" t="s">
        <v>46</v>
      </c>
      <c r="H19" s="26">
        <v>0</v>
      </c>
      <c r="I19" s="26">
        <v>146</v>
      </c>
      <c r="J19" s="19">
        <v>13</v>
      </c>
      <c r="K19" s="19">
        <v>0</v>
      </c>
      <c r="L19" s="19">
        <f t="shared" si="1"/>
        <v>159</v>
      </c>
      <c r="M19" s="5">
        <v>527.97</v>
      </c>
      <c r="N19" s="28">
        <f t="shared" si="3"/>
        <v>83947.23000000001</v>
      </c>
      <c r="O19" s="28">
        <f t="shared" si="2"/>
        <v>99057.731400000004</v>
      </c>
      <c r="P19" s="27" t="s">
        <v>119</v>
      </c>
      <c r="Q19" s="11"/>
      <c r="R19" s="11"/>
      <c r="S19" s="11"/>
      <c r="T19" s="11"/>
      <c r="U19" s="11"/>
      <c r="V19" s="11"/>
      <c r="W19" s="11"/>
      <c r="X19" s="11"/>
      <c r="Y19" s="11"/>
      <c r="Z19" s="11"/>
      <c r="AE19" s="11"/>
    </row>
    <row r="20" spans="1:31" s="11" customFormat="1" ht="273.75" customHeight="1">
      <c r="B20" s="6">
        <f t="shared" si="0"/>
        <v>14</v>
      </c>
      <c r="C20" s="6" t="s">
        <v>77</v>
      </c>
      <c r="D20" s="1" t="s">
        <v>141</v>
      </c>
      <c r="E20" s="1"/>
      <c r="F20" s="27" t="s">
        <v>151</v>
      </c>
      <c r="G20" s="4" t="s">
        <v>46</v>
      </c>
      <c r="H20" s="26">
        <v>0</v>
      </c>
      <c r="I20" s="26">
        <v>51</v>
      </c>
      <c r="J20" s="19">
        <v>4</v>
      </c>
      <c r="K20" s="19">
        <v>0</v>
      </c>
      <c r="L20" s="19">
        <f t="shared" si="1"/>
        <v>55</v>
      </c>
      <c r="M20" s="5">
        <v>330.51</v>
      </c>
      <c r="N20" s="28">
        <f t="shared" si="3"/>
        <v>18178.05</v>
      </c>
      <c r="O20" s="28">
        <f t="shared" si="2"/>
        <v>21450.098999999998</v>
      </c>
      <c r="P20" s="27" t="s">
        <v>120</v>
      </c>
    </row>
    <row r="21" spans="1:31" ht="287.25" customHeight="1">
      <c r="A21" s="11"/>
      <c r="B21" s="6">
        <f t="shared" si="0"/>
        <v>15</v>
      </c>
      <c r="C21" s="6" t="s">
        <v>78</v>
      </c>
      <c r="D21" s="1" t="s">
        <v>142</v>
      </c>
      <c r="E21" s="1"/>
      <c r="F21" s="27" t="s">
        <v>152</v>
      </c>
      <c r="G21" s="4" t="s">
        <v>46</v>
      </c>
      <c r="H21" s="26">
        <v>0</v>
      </c>
      <c r="I21" s="26">
        <v>112</v>
      </c>
      <c r="J21" s="19">
        <v>10</v>
      </c>
      <c r="K21" s="19">
        <v>0</v>
      </c>
      <c r="L21" s="19">
        <f t="shared" si="1"/>
        <v>122</v>
      </c>
      <c r="M21" s="5">
        <v>576.28</v>
      </c>
      <c r="N21" s="28">
        <f t="shared" si="3"/>
        <v>70306.16</v>
      </c>
      <c r="O21" s="28">
        <f t="shared" si="2"/>
        <v>82961.268800000005</v>
      </c>
      <c r="P21" s="27" t="s">
        <v>121</v>
      </c>
      <c r="Q21" s="11"/>
      <c r="R21" s="11"/>
      <c r="S21" s="11"/>
      <c r="T21" s="11"/>
      <c r="U21" s="11"/>
      <c r="V21" s="11"/>
      <c r="W21" s="11"/>
      <c r="X21" s="11"/>
      <c r="Y21" s="11"/>
      <c r="Z21" s="11"/>
      <c r="AE21" s="11"/>
    </row>
    <row r="22" spans="1:31" s="11" customFormat="1" ht="289.5" customHeight="1">
      <c r="B22" s="6">
        <f t="shared" si="0"/>
        <v>16</v>
      </c>
      <c r="C22" s="6" t="s">
        <v>79</v>
      </c>
      <c r="D22" s="1" t="s">
        <v>143</v>
      </c>
      <c r="E22" s="1"/>
      <c r="F22" s="27" t="s">
        <v>153</v>
      </c>
      <c r="G22" s="4" t="s">
        <v>46</v>
      </c>
      <c r="H22" s="19">
        <v>0</v>
      </c>
      <c r="I22" s="19">
        <v>10</v>
      </c>
      <c r="J22" s="19">
        <v>0</v>
      </c>
      <c r="K22" s="19">
        <v>0</v>
      </c>
      <c r="L22" s="19">
        <f t="shared" si="1"/>
        <v>10</v>
      </c>
      <c r="M22" s="5">
        <v>807.63</v>
      </c>
      <c r="N22" s="28">
        <f t="shared" si="3"/>
        <v>8076.3</v>
      </c>
      <c r="O22" s="28">
        <f t="shared" si="2"/>
        <v>9530.0339999999997</v>
      </c>
      <c r="P22" s="27" t="s">
        <v>80</v>
      </c>
    </row>
    <row r="23" spans="1:31" ht="270.75" customHeight="1">
      <c r="A23" s="11"/>
      <c r="B23" s="6">
        <f t="shared" si="0"/>
        <v>17</v>
      </c>
      <c r="C23" s="6" t="s">
        <v>81</v>
      </c>
      <c r="D23" s="1" t="s">
        <v>144</v>
      </c>
      <c r="E23" s="1"/>
      <c r="F23" s="27" t="s">
        <v>151</v>
      </c>
      <c r="G23" s="4" t="s">
        <v>46</v>
      </c>
      <c r="H23" s="26">
        <v>0</v>
      </c>
      <c r="I23" s="26">
        <v>10</v>
      </c>
      <c r="J23" s="19">
        <v>6</v>
      </c>
      <c r="K23" s="19">
        <v>0</v>
      </c>
      <c r="L23" s="19">
        <f t="shared" si="1"/>
        <v>16</v>
      </c>
      <c r="M23" s="5">
        <v>449.16</v>
      </c>
      <c r="N23" s="28">
        <f t="shared" si="3"/>
        <v>7186.56</v>
      </c>
      <c r="O23" s="28">
        <f t="shared" si="2"/>
        <v>8480.1407999999992</v>
      </c>
      <c r="P23" s="27" t="s">
        <v>82</v>
      </c>
      <c r="Q23" s="11"/>
      <c r="R23" s="11"/>
      <c r="S23" s="11"/>
      <c r="T23" s="11"/>
      <c r="U23" s="11"/>
      <c r="V23" s="11"/>
      <c r="W23" s="11"/>
      <c r="X23" s="11"/>
      <c r="Y23" s="11"/>
      <c r="Z23" s="11"/>
      <c r="AE23" s="11"/>
    </row>
    <row r="24" spans="1:31" ht="296.25" customHeight="1">
      <c r="A24" s="11"/>
      <c r="B24" s="6">
        <f t="shared" si="0"/>
        <v>18</v>
      </c>
      <c r="C24" s="6" t="s">
        <v>83</v>
      </c>
      <c r="D24" s="1" t="s">
        <v>145</v>
      </c>
      <c r="E24" s="1"/>
      <c r="F24" s="27" t="s">
        <v>152</v>
      </c>
      <c r="G24" s="4" t="s">
        <v>46</v>
      </c>
      <c r="H24" s="26">
        <v>0</v>
      </c>
      <c r="I24" s="26">
        <v>67</v>
      </c>
      <c r="J24" s="19">
        <v>8</v>
      </c>
      <c r="K24" s="19">
        <v>0</v>
      </c>
      <c r="L24" s="19">
        <f t="shared" si="1"/>
        <v>75</v>
      </c>
      <c r="M24" s="5">
        <v>703.39</v>
      </c>
      <c r="N24" s="28">
        <f t="shared" si="3"/>
        <v>52754.25</v>
      </c>
      <c r="O24" s="28">
        <f t="shared" si="2"/>
        <v>62250.014999999999</v>
      </c>
      <c r="P24" s="27" t="s">
        <v>122</v>
      </c>
      <c r="Q24" s="11"/>
      <c r="R24" s="11"/>
      <c r="S24" s="11"/>
      <c r="T24" s="11"/>
      <c r="U24" s="11"/>
      <c r="V24" s="11"/>
      <c r="W24" s="11"/>
      <c r="X24" s="11"/>
      <c r="Y24" s="11"/>
      <c r="Z24" s="11"/>
      <c r="AE24" s="11"/>
    </row>
    <row r="25" spans="1:31" ht="276" customHeight="1">
      <c r="A25" s="11"/>
      <c r="B25" s="6">
        <f t="shared" si="0"/>
        <v>19</v>
      </c>
      <c r="C25" s="6" t="s">
        <v>84</v>
      </c>
      <c r="D25" s="1" t="s">
        <v>146</v>
      </c>
      <c r="E25" s="1"/>
      <c r="F25" s="27" t="s">
        <v>153</v>
      </c>
      <c r="G25" s="4" t="s">
        <v>46</v>
      </c>
      <c r="H25" s="26">
        <v>0</v>
      </c>
      <c r="I25" s="26">
        <v>38</v>
      </c>
      <c r="J25" s="19">
        <v>0</v>
      </c>
      <c r="K25" s="19">
        <v>0</v>
      </c>
      <c r="L25" s="19">
        <f t="shared" si="1"/>
        <v>38</v>
      </c>
      <c r="M25" s="5">
        <v>953.39</v>
      </c>
      <c r="N25" s="28">
        <f t="shared" si="3"/>
        <v>36228.82</v>
      </c>
      <c r="O25" s="28">
        <f t="shared" si="2"/>
        <v>42750.007599999997</v>
      </c>
      <c r="P25" s="27" t="s">
        <v>85</v>
      </c>
      <c r="Q25" s="11"/>
      <c r="R25" s="11"/>
      <c r="S25" s="11"/>
      <c r="T25" s="11"/>
      <c r="U25" s="11"/>
      <c r="V25" s="11"/>
      <c r="W25" s="11"/>
      <c r="X25" s="11"/>
      <c r="Y25" s="11"/>
      <c r="Z25" s="11"/>
      <c r="AE25" s="11"/>
    </row>
    <row r="26" spans="1:31" ht="114.75" customHeight="1">
      <c r="A26" s="11"/>
      <c r="B26" s="6">
        <f t="shared" si="0"/>
        <v>20</v>
      </c>
      <c r="C26" s="6" t="s">
        <v>86</v>
      </c>
      <c r="D26" s="1" t="s">
        <v>147</v>
      </c>
      <c r="E26" s="1"/>
      <c r="F26" s="76" t="s">
        <v>154</v>
      </c>
      <c r="G26" s="4" t="s">
        <v>46</v>
      </c>
      <c r="H26" s="19">
        <v>0</v>
      </c>
      <c r="I26" s="19">
        <v>1</v>
      </c>
      <c r="J26" s="19">
        <v>0</v>
      </c>
      <c r="K26" s="19">
        <v>0</v>
      </c>
      <c r="L26" s="19">
        <f t="shared" si="1"/>
        <v>1</v>
      </c>
      <c r="M26" s="5">
        <v>1932.21</v>
      </c>
      <c r="N26" s="28">
        <f t="shared" si="3"/>
        <v>1932.21</v>
      </c>
      <c r="O26" s="28">
        <f t="shared" si="2"/>
        <v>2280.0077999999999</v>
      </c>
      <c r="P26" s="27" t="s">
        <v>87</v>
      </c>
      <c r="Q26" s="11"/>
      <c r="R26" s="11"/>
      <c r="S26" s="11"/>
      <c r="T26" s="11"/>
      <c r="U26" s="11"/>
      <c r="V26" s="11"/>
      <c r="W26" s="11"/>
      <c r="X26" s="11"/>
      <c r="Y26" s="11"/>
      <c r="Z26" s="11"/>
      <c r="AE26" s="11"/>
    </row>
    <row r="27" spans="1:31" ht="135.75" customHeight="1">
      <c r="A27" s="11"/>
      <c r="B27" s="6">
        <f t="shared" si="0"/>
        <v>21</v>
      </c>
      <c r="C27" s="6" t="s">
        <v>88</v>
      </c>
      <c r="D27" s="1" t="s">
        <v>148</v>
      </c>
      <c r="E27" s="1"/>
      <c r="F27" s="75"/>
      <c r="G27" s="4" t="s">
        <v>46</v>
      </c>
      <c r="H27" s="19">
        <v>0</v>
      </c>
      <c r="I27" s="19">
        <v>2</v>
      </c>
      <c r="J27" s="19">
        <v>0</v>
      </c>
      <c r="K27" s="19">
        <v>0</v>
      </c>
      <c r="L27" s="19">
        <f t="shared" si="1"/>
        <v>2</v>
      </c>
      <c r="M27" s="5">
        <v>2093.23</v>
      </c>
      <c r="N27" s="28">
        <f t="shared" si="3"/>
        <v>4186.46</v>
      </c>
      <c r="O27" s="28">
        <f t="shared" si="2"/>
        <v>4940.0227999999997</v>
      </c>
      <c r="P27" s="27" t="s">
        <v>89</v>
      </c>
      <c r="Q27" s="11"/>
      <c r="R27" s="11"/>
      <c r="S27" s="11"/>
      <c r="T27" s="11"/>
      <c r="U27" s="11"/>
      <c r="V27" s="11"/>
      <c r="W27" s="11"/>
      <c r="X27" s="11"/>
      <c r="Y27" s="11"/>
      <c r="Z27" s="11"/>
      <c r="AE27" s="11"/>
    </row>
    <row r="28" spans="1:31" ht="175.5" customHeight="1">
      <c r="A28" s="11"/>
      <c r="B28" s="6">
        <f t="shared" si="0"/>
        <v>22</v>
      </c>
      <c r="C28" s="6" t="s">
        <v>90</v>
      </c>
      <c r="D28" s="1" t="s">
        <v>91</v>
      </c>
      <c r="E28" s="1"/>
      <c r="F28" s="27" t="s">
        <v>123</v>
      </c>
      <c r="G28" s="4" t="s">
        <v>92</v>
      </c>
      <c r="H28" s="26">
        <v>0</v>
      </c>
      <c r="I28" s="26">
        <v>467</v>
      </c>
      <c r="J28" s="19">
        <v>600</v>
      </c>
      <c r="K28" s="19">
        <v>200</v>
      </c>
      <c r="L28" s="19">
        <f t="shared" si="1"/>
        <v>1267</v>
      </c>
      <c r="M28" s="40">
        <v>232.46</v>
      </c>
      <c r="N28" s="28">
        <f t="shared" si="3"/>
        <v>294526.82</v>
      </c>
      <c r="O28" s="28">
        <f t="shared" si="2"/>
        <v>347541.64759999997</v>
      </c>
      <c r="P28" s="27" t="s">
        <v>93</v>
      </c>
      <c r="Q28" s="11"/>
      <c r="R28" s="11"/>
      <c r="S28" s="11"/>
      <c r="T28" s="11"/>
      <c r="U28" s="11"/>
      <c r="V28" s="11"/>
      <c r="W28" s="11"/>
      <c r="X28" s="11"/>
      <c r="Y28" s="11"/>
      <c r="Z28" s="11"/>
      <c r="AE28" s="11"/>
    </row>
    <row r="29" spans="1:31" ht="165.75">
      <c r="A29" s="11"/>
      <c r="B29" s="6">
        <f t="shared" si="0"/>
        <v>23</v>
      </c>
      <c r="C29" s="6" t="s">
        <v>94</v>
      </c>
      <c r="D29" s="1" t="s">
        <v>95</v>
      </c>
      <c r="E29" s="1"/>
      <c r="F29" s="27" t="s">
        <v>157</v>
      </c>
      <c r="G29" s="4" t="s">
        <v>92</v>
      </c>
      <c r="H29" s="26">
        <v>0</v>
      </c>
      <c r="I29" s="26">
        <v>96</v>
      </c>
      <c r="J29" s="19">
        <v>20</v>
      </c>
      <c r="K29" s="19">
        <v>0</v>
      </c>
      <c r="L29" s="19">
        <f t="shared" si="1"/>
        <v>116</v>
      </c>
      <c r="M29" s="5">
        <v>230.51</v>
      </c>
      <c r="N29" s="28">
        <f t="shared" si="3"/>
        <v>26739.16</v>
      </c>
      <c r="O29" s="28">
        <f t="shared" si="2"/>
        <v>31552.208799999997</v>
      </c>
      <c r="P29" s="27" t="s">
        <v>96</v>
      </c>
      <c r="Q29" s="11"/>
      <c r="R29" s="11"/>
      <c r="S29" s="11"/>
      <c r="T29" s="11"/>
      <c r="U29" s="11"/>
      <c r="V29" s="11"/>
      <c r="W29" s="11"/>
      <c r="X29" s="11"/>
      <c r="Y29" s="11"/>
      <c r="Z29" s="11"/>
      <c r="AE29" s="11"/>
    </row>
    <row r="30" spans="1:31" ht="165.75">
      <c r="A30" s="11"/>
      <c r="B30" s="6">
        <f t="shared" si="0"/>
        <v>24</v>
      </c>
      <c r="C30" s="6" t="s">
        <v>97</v>
      </c>
      <c r="D30" s="1" t="s">
        <v>98</v>
      </c>
      <c r="E30" s="1"/>
      <c r="F30" s="27" t="s">
        <v>156</v>
      </c>
      <c r="G30" s="4" t="s">
        <v>92</v>
      </c>
      <c r="H30" s="26">
        <v>0</v>
      </c>
      <c r="I30" s="26">
        <v>100</v>
      </c>
      <c r="J30" s="19">
        <v>0</v>
      </c>
      <c r="K30" s="19">
        <v>0</v>
      </c>
      <c r="L30" s="19">
        <f t="shared" si="1"/>
        <v>100</v>
      </c>
      <c r="M30" s="5">
        <v>14.66</v>
      </c>
      <c r="N30" s="28">
        <f t="shared" si="3"/>
        <v>1466</v>
      </c>
      <c r="O30" s="28">
        <f t="shared" si="2"/>
        <v>1729.8799999999999</v>
      </c>
      <c r="P30" s="27" t="s">
        <v>99</v>
      </c>
      <c r="Q30" s="11"/>
      <c r="R30" s="11"/>
      <c r="S30" s="11"/>
      <c r="T30" s="11"/>
      <c r="U30" s="11"/>
      <c r="V30" s="11"/>
      <c r="W30" s="11"/>
      <c r="X30" s="11"/>
      <c r="Y30" s="11"/>
      <c r="Z30" s="11"/>
      <c r="AE30" s="11"/>
    </row>
    <row r="31" spans="1:31" ht="276.75" customHeight="1">
      <c r="A31" s="11"/>
      <c r="B31" s="6">
        <f t="shared" si="0"/>
        <v>25</v>
      </c>
      <c r="C31" s="6" t="s">
        <v>100</v>
      </c>
      <c r="D31" s="1" t="s">
        <v>149</v>
      </c>
      <c r="E31" s="1"/>
      <c r="F31" s="27" t="s">
        <v>152</v>
      </c>
      <c r="G31" s="4" t="s">
        <v>46</v>
      </c>
      <c r="H31" s="26">
        <v>0</v>
      </c>
      <c r="I31" s="26">
        <v>2</v>
      </c>
      <c r="J31" s="19">
        <v>0</v>
      </c>
      <c r="K31" s="19">
        <v>0</v>
      </c>
      <c r="L31" s="19">
        <f t="shared" si="1"/>
        <v>2</v>
      </c>
      <c r="M31" s="5">
        <v>1329.67</v>
      </c>
      <c r="N31" s="28">
        <f t="shared" si="3"/>
        <v>2659.34</v>
      </c>
      <c r="O31" s="28">
        <f t="shared" si="2"/>
        <v>3138.0212000000001</v>
      </c>
      <c r="P31" s="27" t="s">
        <v>101</v>
      </c>
      <c r="Q31" s="11"/>
      <c r="R31" s="11"/>
      <c r="S31" s="11"/>
      <c r="T31" s="11"/>
      <c r="U31" s="11"/>
      <c r="V31" s="11"/>
      <c r="W31" s="11"/>
      <c r="X31" s="11"/>
      <c r="Y31" s="11"/>
      <c r="Z31" s="11"/>
      <c r="AE31" s="11"/>
    </row>
    <row r="32" spans="1:31" ht="216.75" customHeight="1">
      <c r="A32" s="11"/>
      <c r="B32" s="6">
        <f t="shared" si="0"/>
        <v>26</v>
      </c>
      <c r="C32" s="6" t="s">
        <v>102</v>
      </c>
      <c r="D32" s="1" t="s">
        <v>103</v>
      </c>
      <c r="E32" s="1"/>
      <c r="F32" s="27" t="s">
        <v>124</v>
      </c>
      <c r="G32" s="4" t="s">
        <v>104</v>
      </c>
      <c r="H32" s="26">
        <v>0</v>
      </c>
      <c r="I32" s="26">
        <v>50</v>
      </c>
      <c r="J32" s="19">
        <v>0</v>
      </c>
      <c r="K32" s="19">
        <v>0</v>
      </c>
      <c r="L32" s="19">
        <f t="shared" si="1"/>
        <v>50</v>
      </c>
      <c r="M32" s="5">
        <v>101.7</v>
      </c>
      <c r="N32" s="28">
        <f t="shared" si="3"/>
        <v>5085</v>
      </c>
      <c r="O32" s="28">
        <f t="shared" si="2"/>
        <v>6000.2999999999993</v>
      </c>
      <c r="P32" s="27" t="s">
        <v>105</v>
      </c>
      <c r="Q32" s="11"/>
      <c r="R32" s="11"/>
      <c r="S32" s="11"/>
      <c r="T32" s="11"/>
      <c r="U32" s="11"/>
      <c r="V32" s="11"/>
      <c r="W32" s="11"/>
      <c r="X32" s="11"/>
      <c r="Y32" s="11"/>
      <c r="Z32" s="11"/>
      <c r="AE32" s="11"/>
    </row>
    <row r="33" spans="1:31" ht="165.75">
      <c r="A33" s="11"/>
      <c r="B33" s="6">
        <f t="shared" si="0"/>
        <v>27</v>
      </c>
      <c r="C33" s="6" t="s">
        <v>106</v>
      </c>
      <c r="D33" s="1" t="s">
        <v>107</v>
      </c>
      <c r="E33" s="1"/>
      <c r="F33" s="27" t="s">
        <v>155</v>
      </c>
      <c r="G33" s="4" t="s">
        <v>104</v>
      </c>
      <c r="H33" s="26">
        <v>0</v>
      </c>
      <c r="I33" s="26">
        <v>50</v>
      </c>
      <c r="J33" s="19">
        <v>0</v>
      </c>
      <c r="K33" s="19">
        <v>0</v>
      </c>
      <c r="L33" s="19">
        <f t="shared" si="1"/>
        <v>50</v>
      </c>
      <c r="M33" s="5">
        <v>338.14</v>
      </c>
      <c r="N33" s="28">
        <f t="shared" si="3"/>
        <v>16907</v>
      </c>
      <c r="O33" s="28">
        <f t="shared" si="2"/>
        <v>19950.259999999998</v>
      </c>
      <c r="P33" s="27" t="s">
        <v>105</v>
      </c>
      <c r="Q33" s="11"/>
      <c r="R33" s="11"/>
      <c r="S33" s="11"/>
      <c r="T33" s="11"/>
      <c r="U33" s="11"/>
      <c r="V33" s="11"/>
      <c r="W33" s="11"/>
      <c r="X33" s="11"/>
      <c r="Y33" s="11"/>
      <c r="Z33" s="11"/>
      <c r="AE33" s="11"/>
    </row>
    <row r="34" spans="1:31" ht="69.75" customHeight="1">
      <c r="A34" s="11"/>
      <c r="B34" s="6">
        <f t="shared" si="0"/>
        <v>28</v>
      </c>
      <c r="C34" s="6" t="s">
        <v>108</v>
      </c>
      <c r="D34" s="1" t="s">
        <v>109</v>
      </c>
      <c r="E34" s="1"/>
      <c r="F34" s="27" t="s">
        <v>110</v>
      </c>
      <c r="G34" s="4" t="s">
        <v>46</v>
      </c>
      <c r="H34" s="26">
        <v>0</v>
      </c>
      <c r="I34" s="26">
        <v>520</v>
      </c>
      <c r="J34" s="19">
        <v>0</v>
      </c>
      <c r="K34" s="19">
        <v>0</v>
      </c>
      <c r="L34" s="19">
        <f t="shared" si="1"/>
        <v>520</v>
      </c>
      <c r="M34" s="5">
        <v>59.33</v>
      </c>
      <c r="N34" s="28">
        <f t="shared" si="3"/>
        <v>30851.599999999999</v>
      </c>
      <c r="O34" s="28">
        <f t="shared" si="2"/>
        <v>36404.887999999999</v>
      </c>
      <c r="P34" s="27" t="s">
        <v>47</v>
      </c>
      <c r="Q34" s="11"/>
      <c r="R34" s="11"/>
      <c r="S34" s="11"/>
      <c r="T34" s="11"/>
      <c r="U34" s="11"/>
      <c r="V34" s="11"/>
      <c r="W34" s="11"/>
      <c r="X34" s="11"/>
      <c r="Y34" s="11"/>
      <c r="Z34" s="11"/>
      <c r="AE34" s="11"/>
    </row>
    <row r="35" spans="1:31" ht="106.5" customHeight="1">
      <c r="A35" s="11"/>
      <c r="B35" s="6">
        <f t="shared" si="0"/>
        <v>29</v>
      </c>
      <c r="C35" s="6" t="s">
        <v>111</v>
      </c>
      <c r="D35" s="1" t="s">
        <v>112</v>
      </c>
      <c r="E35" s="1"/>
      <c r="F35" s="27" t="s">
        <v>110</v>
      </c>
      <c r="G35" s="4" t="s">
        <v>46</v>
      </c>
      <c r="H35" s="26">
        <v>0</v>
      </c>
      <c r="I35" s="26">
        <v>990</v>
      </c>
      <c r="J35" s="19">
        <v>220</v>
      </c>
      <c r="K35" s="19">
        <v>240</v>
      </c>
      <c r="L35" s="19">
        <f t="shared" si="1"/>
        <v>1450</v>
      </c>
      <c r="M35" s="5">
        <v>59.33</v>
      </c>
      <c r="N35" s="28">
        <f t="shared" si="3"/>
        <v>86028.5</v>
      </c>
      <c r="O35" s="28">
        <f t="shared" si="2"/>
        <v>101513.62999999999</v>
      </c>
      <c r="P35" s="27" t="s">
        <v>113</v>
      </c>
      <c r="Q35" s="11"/>
      <c r="R35" s="11"/>
      <c r="S35" s="11"/>
      <c r="T35" s="11"/>
      <c r="U35" s="11"/>
      <c r="V35" s="11"/>
      <c r="W35" s="11"/>
      <c r="X35" s="11"/>
      <c r="Y35" s="11"/>
      <c r="Z35" s="11"/>
      <c r="AE35" s="11"/>
    </row>
    <row r="36" spans="1:31" ht="75.75" customHeight="1">
      <c r="A36" s="11"/>
      <c r="B36" s="6">
        <f t="shared" si="0"/>
        <v>30</v>
      </c>
      <c r="C36" s="6" t="s">
        <v>114</v>
      </c>
      <c r="D36" s="1" t="s">
        <v>115</v>
      </c>
      <c r="E36" s="1"/>
      <c r="F36" s="27" t="s">
        <v>110</v>
      </c>
      <c r="G36" s="4" t="s">
        <v>46</v>
      </c>
      <c r="H36" s="26">
        <v>0</v>
      </c>
      <c r="I36" s="26">
        <v>520</v>
      </c>
      <c r="J36" s="19">
        <v>0</v>
      </c>
      <c r="K36" s="19">
        <v>0</v>
      </c>
      <c r="L36" s="19">
        <f t="shared" si="1"/>
        <v>520</v>
      </c>
      <c r="M36" s="5">
        <v>59.33</v>
      </c>
      <c r="N36" s="28">
        <f t="shared" si="3"/>
        <v>30851.599999999999</v>
      </c>
      <c r="O36" s="28">
        <f t="shared" si="2"/>
        <v>36404.887999999999</v>
      </c>
      <c r="P36" s="27" t="s">
        <v>47</v>
      </c>
      <c r="Q36" s="11"/>
      <c r="R36" s="11"/>
      <c r="S36" s="11"/>
      <c r="T36" s="11"/>
      <c r="U36" s="11"/>
      <c r="V36" s="11"/>
      <c r="W36" s="11"/>
      <c r="X36" s="11"/>
      <c r="Y36" s="11"/>
      <c r="Z36" s="11"/>
      <c r="AE36" s="11"/>
    </row>
    <row r="37" spans="1:31">
      <c r="A37" s="11"/>
      <c r="B37" s="34"/>
      <c r="C37" s="36"/>
      <c r="D37" s="35"/>
      <c r="E37" s="35"/>
      <c r="F37" s="52"/>
      <c r="G37" s="36"/>
      <c r="H37" s="36"/>
      <c r="I37" s="36"/>
      <c r="J37" s="36"/>
      <c r="K37" s="36"/>
      <c r="L37" s="36"/>
      <c r="M37" s="37"/>
      <c r="N37" s="38">
        <f>SUM($N$7:$N$36)</f>
        <v>2810465.1199999992</v>
      </c>
      <c r="O37" s="38">
        <f>SUM(O7:O36)</f>
        <v>3316348.8415999995</v>
      </c>
      <c r="P37" s="30"/>
      <c r="Q37" s="11"/>
      <c r="R37" s="11"/>
      <c r="S37" s="11"/>
      <c r="T37" s="11"/>
      <c r="U37" s="11"/>
      <c r="V37" s="11"/>
      <c r="W37" s="11"/>
      <c r="X37" s="11"/>
      <c r="Y37" s="11"/>
      <c r="Z37" s="11"/>
      <c r="AE37" s="11"/>
    </row>
    <row r="38" spans="1:31">
      <c r="A38" s="11"/>
      <c r="B38" s="33"/>
      <c r="C38" s="33"/>
      <c r="D38" s="32"/>
      <c r="E38" s="32"/>
      <c r="F38" s="53"/>
      <c r="G38" s="33"/>
      <c r="H38" s="33"/>
      <c r="I38" s="33"/>
      <c r="J38" s="33"/>
      <c r="K38" s="33"/>
      <c r="L38" s="33"/>
      <c r="M38" s="33"/>
      <c r="N38" s="33" t="s">
        <v>23</v>
      </c>
      <c r="O38" s="39">
        <f>O37-N37</f>
        <v>505883.72160000028</v>
      </c>
      <c r="P38" s="29"/>
      <c r="Q38" s="11"/>
      <c r="R38" s="11"/>
      <c r="S38" s="11"/>
      <c r="T38" s="11"/>
      <c r="U38" s="11"/>
      <c r="V38" s="11"/>
      <c r="W38" s="11"/>
      <c r="X38" s="11"/>
      <c r="Y38" s="11"/>
      <c r="Z38" s="11"/>
      <c r="AE38" s="11"/>
    </row>
    <row r="39" spans="1:31">
      <c r="A39" s="11"/>
      <c r="B39" s="55" t="s">
        <v>132</v>
      </c>
      <c r="C39" s="55"/>
      <c r="D39" s="55"/>
      <c r="E39" s="55"/>
      <c r="F39" s="55"/>
      <c r="G39" s="55"/>
      <c r="H39" s="55"/>
      <c r="I39" s="55"/>
      <c r="J39" s="55"/>
      <c r="K39" s="55"/>
      <c r="L39" s="55"/>
      <c r="M39" s="55"/>
      <c r="N39" s="55"/>
      <c r="O39" s="55"/>
      <c r="P39" s="55"/>
      <c r="Q39" s="11"/>
      <c r="R39" s="11"/>
      <c r="S39" s="11"/>
      <c r="T39" s="11"/>
      <c r="U39" s="11"/>
      <c r="V39" s="11"/>
      <c r="W39" s="11"/>
      <c r="X39" s="11"/>
      <c r="Y39" s="11"/>
      <c r="Z39" s="11"/>
      <c r="AE39" s="11"/>
    </row>
    <row r="40" spans="1:31">
      <c r="B40" s="55" t="s">
        <v>3</v>
      </c>
      <c r="C40" s="55"/>
      <c r="D40" s="55"/>
      <c r="E40" s="55"/>
      <c r="F40" s="55"/>
      <c r="G40" s="55"/>
      <c r="H40" s="55"/>
      <c r="I40" s="55"/>
      <c r="J40" s="55"/>
      <c r="K40" s="55"/>
      <c r="L40" s="55"/>
      <c r="M40" s="55"/>
      <c r="N40" s="55"/>
      <c r="O40" s="55"/>
      <c r="P40" s="55"/>
    </row>
    <row r="41" spans="1:31">
      <c r="B41" s="62" t="s">
        <v>4</v>
      </c>
      <c r="C41" s="62"/>
      <c r="D41" s="62"/>
      <c r="E41" s="59" t="s">
        <v>159</v>
      </c>
      <c r="F41" s="60"/>
      <c r="G41" s="60"/>
      <c r="H41" s="60"/>
      <c r="I41" s="60"/>
      <c r="J41" s="60"/>
      <c r="K41" s="60"/>
      <c r="L41" s="60"/>
      <c r="M41" s="60"/>
      <c r="N41" s="60"/>
      <c r="O41" s="60"/>
      <c r="P41" s="61"/>
    </row>
    <row r="42" spans="1:31" ht="32.1" customHeight="1">
      <c r="B42" s="62" t="s">
        <v>5</v>
      </c>
      <c r="C42" s="62"/>
      <c r="D42" s="62"/>
      <c r="E42" s="77" t="s">
        <v>9</v>
      </c>
      <c r="F42" s="78"/>
      <c r="G42" s="78"/>
      <c r="H42" s="78"/>
      <c r="I42" s="78"/>
      <c r="J42" s="78"/>
      <c r="K42" s="78"/>
      <c r="L42" s="78"/>
      <c r="M42" s="78"/>
      <c r="N42" s="78"/>
      <c r="O42" s="78"/>
      <c r="P42" s="79"/>
      <c r="Q42" s="2"/>
      <c r="R42" s="2"/>
      <c r="S42" s="2"/>
      <c r="T42" s="2"/>
      <c r="U42" s="2"/>
      <c r="V42" s="2"/>
    </row>
    <row r="43" spans="1:31" ht="15" customHeight="1">
      <c r="A43" s="11"/>
      <c r="B43" s="62" t="s">
        <v>6</v>
      </c>
      <c r="C43" s="62"/>
      <c r="D43" s="62"/>
      <c r="E43" s="59" t="s">
        <v>130</v>
      </c>
      <c r="F43" s="60"/>
      <c r="G43" s="60"/>
      <c r="H43" s="60"/>
      <c r="I43" s="60"/>
      <c r="J43" s="60"/>
      <c r="K43" s="60"/>
      <c r="L43" s="60"/>
      <c r="M43" s="60"/>
      <c r="N43" s="60"/>
      <c r="O43" s="60"/>
      <c r="P43" s="61"/>
      <c r="Q43" s="11"/>
    </row>
    <row r="44" spans="1:31" s="31" customFormat="1">
      <c r="B44" s="56"/>
      <c r="C44" s="57"/>
      <c r="D44" s="58"/>
      <c r="E44" s="59" t="s">
        <v>131</v>
      </c>
      <c r="F44" s="60"/>
      <c r="G44" s="60"/>
      <c r="H44" s="60"/>
      <c r="I44" s="60"/>
      <c r="J44" s="60"/>
      <c r="K44" s="60"/>
      <c r="L44" s="60"/>
      <c r="M44" s="60"/>
      <c r="N44" s="60"/>
      <c r="O44" s="60"/>
      <c r="P44" s="61"/>
    </row>
    <row r="45" spans="1:31" s="31" customFormat="1">
      <c r="B45" s="56"/>
      <c r="C45" s="57"/>
      <c r="D45" s="58"/>
      <c r="E45" s="59" t="s">
        <v>129</v>
      </c>
      <c r="F45" s="60"/>
      <c r="G45" s="60"/>
      <c r="H45" s="60"/>
      <c r="I45" s="60"/>
      <c r="J45" s="60"/>
      <c r="K45" s="60"/>
      <c r="L45" s="60"/>
      <c r="M45" s="60"/>
      <c r="N45" s="60"/>
      <c r="O45" s="60"/>
      <c r="P45" s="61"/>
    </row>
    <row r="46" spans="1:31">
      <c r="A46" s="11"/>
      <c r="B46" s="56" t="s">
        <v>27</v>
      </c>
      <c r="C46" s="57"/>
      <c r="D46" s="58"/>
      <c r="E46" s="59" t="s">
        <v>26</v>
      </c>
      <c r="F46" s="60"/>
      <c r="G46" s="60"/>
      <c r="H46" s="60"/>
      <c r="I46" s="60"/>
      <c r="J46" s="60"/>
      <c r="K46" s="60"/>
      <c r="L46" s="60"/>
      <c r="M46" s="60"/>
      <c r="N46" s="60"/>
      <c r="O46" s="60"/>
      <c r="P46" s="61"/>
      <c r="Q46" s="11"/>
    </row>
    <row r="47" spans="1:31">
      <c r="A47" s="11"/>
      <c r="B47" s="56" t="s">
        <v>28</v>
      </c>
      <c r="C47" s="57"/>
      <c r="D47" s="58"/>
      <c r="E47" s="59" t="s">
        <v>29</v>
      </c>
      <c r="F47" s="60"/>
      <c r="G47" s="60"/>
      <c r="H47" s="60"/>
      <c r="I47" s="60"/>
      <c r="J47" s="60"/>
      <c r="K47" s="60"/>
      <c r="L47" s="60"/>
      <c r="M47" s="60"/>
      <c r="N47" s="60"/>
      <c r="O47" s="60"/>
      <c r="P47" s="61"/>
      <c r="Q47" s="11"/>
      <c r="R47" s="11"/>
      <c r="S47" s="11"/>
      <c r="T47" s="11"/>
      <c r="U47" s="11"/>
      <c r="V47" s="11"/>
      <c r="W47" s="11"/>
      <c r="X47" s="11"/>
      <c r="Y47" s="11"/>
      <c r="Z47" s="11"/>
      <c r="AE47" s="11"/>
    </row>
    <row r="48" spans="1:31">
      <c r="B48" s="62" t="s">
        <v>7</v>
      </c>
      <c r="C48" s="62"/>
      <c r="D48" s="62"/>
      <c r="E48" s="59" t="s">
        <v>126</v>
      </c>
      <c r="F48" s="60"/>
      <c r="G48" s="60"/>
      <c r="H48" s="60"/>
      <c r="I48" s="60"/>
      <c r="J48" s="60"/>
      <c r="K48" s="60"/>
      <c r="L48" s="60"/>
      <c r="M48" s="60"/>
      <c r="N48" s="60"/>
      <c r="O48" s="60"/>
      <c r="P48" s="61"/>
      <c r="R48" s="11"/>
      <c r="S48" s="11"/>
      <c r="T48" s="11"/>
      <c r="U48" s="11"/>
      <c r="V48" s="11"/>
      <c r="W48" s="11"/>
      <c r="X48" s="11"/>
      <c r="Y48" s="11"/>
      <c r="Z48" s="11"/>
      <c r="AE48" s="11"/>
    </row>
    <row r="49" spans="1:31">
      <c r="B49" s="62" t="s">
        <v>8</v>
      </c>
      <c r="C49" s="62"/>
      <c r="D49" s="62"/>
      <c r="E49" s="59" t="s">
        <v>127</v>
      </c>
      <c r="F49" s="60"/>
      <c r="G49" s="60"/>
      <c r="H49" s="60"/>
      <c r="I49" s="60"/>
      <c r="J49" s="60"/>
      <c r="K49" s="60"/>
      <c r="L49" s="60"/>
      <c r="M49" s="60"/>
      <c r="N49" s="60"/>
      <c r="O49" s="60"/>
      <c r="P49" s="61"/>
    </row>
    <row r="50" spans="1:31">
      <c r="A50" s="11"/>
      <c r="B50" s="22"/>
      <c r="C50" s="22"/>
      <c r="D50" s="22"/>
      <c r="E50" s="22"/>
      <c r="F50" s="54"/>
      <c r="G50" s="23"/>
      <c r="H50" s="23"/>
      <c r="I50" s="23"/>
      <c r="J50" s="23"/>
      <c r="K50" s="23"/>
      <c r="L50" s="23"/>
      <c r="M50" s="23"/>
      <c r="N50" s="23"/>
      <c r="O50" s="23"/>
      <c r="P50" s="23"/>
      <c r="Q50" s="11"/>
    </row>
    <row r="51" spans="1:31">
      <c r="B51" s="31" t="s">
        <v>128</v>
      </c>
      <c r="R51" s="11"/>
      <c r="S51" s="11"/>
      <c r="T51" s="11"/>
      <c r="U51" s="11"/>
      <c r="V51" s="11"/>
      <c r="W51" s="11"/>
      <c r="X51" s="11"/>
      <c r="Y51" s="11"/>
      <c r="Z51" s="11"/>
      <c r="AE51" s="11"/>
    </row>
    <row r="52" spans="1:31">
      <c r="A52" s="11"/>
      <c r="B52" s="11"/>
      <c r="D52" s="11"/>
      <c r="G52" s="11"/>
      <c r="H52" s="11"/>
      <c r="I52" s="11"/>
      <c r="J52" s="11"/>
      <c r="K52" s="11"/>
      <c r="L52" s="11"/>
      <c r="M52" s="11"/>
      <c r="N52" s="11"/>
      <c r="O52" s="11"/>
      <c r="P52" s="11"/>
      <c r="Q52" s="11"/>
    </row>
    <row r="53" spans="1:31">
      <c r="B53" t="s">
        <v>11</v>
      </c>
      <c r="R53" s="11"/>
      <c r="S53" s="11"/>
      <c r="T53" s="11"/>
      <c r="U53" s="11"/>
      <c r="V53" s="11"/>
      <c r="W53" s="11"/>
      <c r="X53" s="11"/>
      <c r="Y53" s="11"/>
      <c r="Z53" s="11"/>
      <c r="AE53" s="11"/>
    </row>
    <row r="54" spans="1:31">
      <c r="D54" s="3" t="str">
        <f>Query2_USERN</f>
        <v>Максимовский Яков Александрович</v>
      </c>
      <c r="E54" s="3"/>
    </row>
    <row r="55" spans="1:31">
      <c r="B55" t="s">
        <v>12</v>
      </c>
      <c r="D55" s="3" t="str">
        <f>Query2_USERT</f>
        <v>(347)221-57-25</v>
      </c>
      <c r="E55" s="3"/>
    </row>
    <row r="56" spans="1:31">
      <c r="B56" t="s">
        <v>13</v>
      </c>
      <c r="D56" s="3" t="str">
        <f>Query2_USERE</f>
        <v/>
      </c>
      <c r="E56" s="3"/>
    </row>
  </sheetData>
  <mergeCells count="34">
    <mergeCell ref="F15:F16"/>
    <mergeCell ref="F26:F27"/>
    <mergeCell ref="B48:D48"/>
    <mergeCell ref="B49:D49"/>
    <mergeCell ref="B47:D47"/>
    <mergeCell ref="E48:P48"/>
    <mergeCell ref="E49:P49"/>
    <mergeCell ref="E47:P47"/>
    <mergeCell ref="E41:P41"/>
    <mergeCell ref="E42:P42"/>
    <mergeCell ref="E45:P45"/>
    <mergeCell ref="E46:P46"/>
    <mergeCell ref="B44:D44"/>
    <mergeCell ref="B41:D41"/>
    <mergeCell ref="B40:P40"/>
    <mergeCell ref="B42:D42"/>
    <mergeCell ref="B2:P2"/>
    <mergeCell ref="B4:B5"/>
    <mergeCell ref="D4:D5"/>
    <mergeCell ref="O4:O5"/>
    <mergeCell ref="P4:P5"/>
    <mergeCell ref="F4:F5"/>
    <mergeCell ref="G4:G5"/>
    <mergeCell ref="H4:L4"/>
    <mergeCell ref="C4:C5"/>
    <mergeCell ref="N4:N5"/>
    <mergeCell ref="M4:M5"/>
    <mergeCell ref="E4:E5"/>
    <mergeCell ref="B39:P39"/>
    <mergeCell ref="B45:D45"/>
    <mergeCell ref="E44:P44"/>
    <mergeCell ref="E43:P43"/>
    <mergeCell ref="B46:D46"/>
    <mergeCell ref="B43:D43"/>
  </mergeCells>
  <pageMargins left="0.59055118110236227" right="0.39370078740157483" top="0.59055118110236227" bottom="0.39370078740157483" header="0.31496062992125984" footer="0.31496062992125984"/>
  <pageSetup paperSize="9" scale="61" fitToHeight="8"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sheetPr codeName="Лист2"/>
  <dimension ref="A5:S6"/>
  <sheetViews>
    <sheetView workbookViewId="0">
      <selection activeCell="A30013" sqref="A30013:Q30014"/>
    </sheetView>
  </sheetViews>
  <sheetFormatPr defaultRowHeight="15"/>
  <sheetData>
    <row r="5" spans="1:19">
      <c r="A5" s="24" t="s">
        <v>32</v>
      </c>
      <c r="B5" t="e">
        <f>XLR_ERRNAME</f>
        <v>#NAME?</v>
      </c>
    </row>
    <row r="6" spans="1:19">
      <c r="A6" t="s">
        <v>33</v>
      </c>
      <c r="B6">
        <v>8048</v>
      </c>
      <c r="C6" s="25" t="s">
        <v>34</v>
      </c>
      <c r="D6">
        <v>6061</v>
      </c>
      <c r="E6" s="25" t="s">
        <v>35</v>
      </c>
      <c r="F6" s="25" t="s">
        <v>36</v>
      </c>
      <c r="G6" s="25" t="s">
        <v>37</v>
      </c>
      <c r="H6" s="25" t="s">
        <v>37</v>
      </c>
      <c r="I6" s="25" t="s">
        <v>37</v>
      </c>
      <c r="J6" s="25" t="s">
        <v>35</v>
      </c>
      <c r="K6" s="25" t="s">
        <v>38</v>
      </c>
      <c r="L6" s="25" t="s">
        <v>39</v>
      </c>
      <c r="M6" s="25" t="s">
        <v>40</v>
      </c>
      <c r="N6" s="25" t="s">
        <v>37</v>
      </c>
      <c r="O6">
        <v>1655</v>
      </c>
      <c r="P6" s="25" t="s">
        <v>41</v>
      </c>
      <c r="Q6">
        <v>0</v>
      </c>
      <c r="R6" s="25" t="s">
        <v>37</v>
      </c>
      <c r="S6" s="25"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Query1</vt:lpstr>
      <vt:lpstr>Query3</vt:lpstr>
    </vt:vector>
  </TitlesOfParts>
  <Company>RSC</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Максимовский Яков Александрович</dc:creator>
  <cp:lastModifiedBy>Фаррахова Эльвера Римовна</cp:lastModifiedBy>
  <cp:lastPrinted>2015-05-14T10:26:05Z</cp:lastPrinted>
  <dcterms:created xsi:type="dcterms:W3CDTF">2013-12-19T08:11:42Z</dcterms:created>
  <dcterms:modified xsi:type="dcterms:W3CDTF">2015-05-18T06:01:45Z</dcterms:modified>
</cp:coreProperties>
</file>